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5281" windowWidth="11340" windowHeight="6540" activeTab="0"/>
  </bookViews>
  <sheets>
    <sheet name="Distretto A" sheetId="1" r:id="rId1"/>
    <sheet name="Distreto B" sheetId="2" r:id="rId2"/>
    <sheet name="Distretto C" sheetId="3" r:id="rId3"/>
    <sheet name="Distretto D" sheetId="4" r:id="rId4"/>
    <sheet name="Distretto E" sheetId="5" r:id="rId5"/>
    <sheet name="Totali" sheetId="6" r:id="rId6"/>
  </sheets>
  <definedNames>
    <definedName name="_xlnm.Print_Area" localSheetId="0">'Distretto A'!$A$1:$Q$48</definedName>
    <definedName name="_xlnm.Print_Area" localSheetId="2">'Distretto C'!$A$1:$Q$50</definedName>
  </definedNames>
  <calcPr fullCalcOnLoad="1"/>
</workbook>
</file>

<file path=xl/sharedStrings.xml><?xml version="1.0" encoding="utf-8"?>
<sst xmlns="http://schemas.openxmlformats.org/spreadsheetml/2006/main" count="522" uniqueCount="190">
  <si>
    <t>M</t>
  </si>
  <si>
    <t>F</t>
  </si>
  <si>
    <t>Lepri</t>
  </si>
  <si>
    <t>catturate</t>
  </si>
  <si>
    <t>n° Lepri</t>
  </si>
  <si>
    <t>Rinsanguo</t>
  </si>
  <si>
    <t>Scarto</t>
  </si>
  <si>
    <t>Totali</t>
  </si>
  <si>
    <t>Carpi</t>
  </si>
  <si>
    <t>Novi</t>
  </si>
  <si>
    <t xml:space="preserve">   immissione</t>
  </si>
  <si>
    <t xml:space="preserve">   Comune di</t>
  </si>
  <si>
    <t xml:space="preserve">                            Immesse in territorio cacciabile</t>
  </si>
  <si>
    <t>Utile</t>
  </si>
  <si>
    <t xml:space="preserve">           Provenienza</t>
  </si>
  <si>
    <t>Catturato</t>
  </si>
  <si>
    <t>Cedute</t>
  </si>
  <si>
    <t>Acquisite</t>
  </si>
  <si>
    <t>Risanguo</t>
  </si>
  <si>
    <t>Mirandola</t>
  </si>
  <si>
    <t>Medolla</t>
  </si>
  <si>
    <t>Ravarino</t>
  </si>
  <si>
    <t>Bomporto</t>
  </si>
  <si>
    <t>Camposanto</t>
  </si>
  <si>
    <t>Finale Emilia</t>
  </si>
  <si>
    <t>Distretto</t>
  </si>
  <si>
    <t>Cavezzo, S.Poss.</t>
  </si>
  <si>
    <t>Ravar. S.Prospero</t>
  </si>
  <si>
    <t xml:space="preserve">Utile </t>
  </si>
  <si>
    <t>lepri</t>
  </si>
  <si>
    <t>Lepri catturate</t>
  </si>
  <si>
    <t xml:space="preserve">Catture Distretto "A" Carpi, Novi. </t>
  </si>
  <si>
    <t xml:space="preserve">Catture Distretto "C" Mirandola, Medolla. </t>
  </si>
  <si>
    <t>Distretto A</t>
  </si>
  <si>
    <t>Distretto B</t>
  </si>
  <si>
    <t>Distretto C</t>
  </si>
  <si>
    <t>Distretto D</t>
  </si>
  <si>
    <t>Distretto E</t>
  </si>
  <si>
    <t xml:space="preserve">A-Carpi, Novi </t>
  </si>
  <si>
    <t xml:space="preserve">B-Concordia, </t>
  </si>
  <si>
    <t xml:space="preserve">C-Mirandola, </t>
  </si>
  <si>
    <t>2000/01</t>
  </si>
  <si>
    <t>2001/02</t>
  </si>
  <si>
    <t>2002/03</t>
  </si>
  <si>
    <t>2003/04</t>
  </si>
  <si>
    <t>2004/05</t>
  </si>
  <si>
    <t>2005/06</t>
  </si>
  <si>
    <t>A.R. Carpi</t>
  </si>
  <si>
    <t>A.R. Novi</t>
  </si>
  <si>
    <t>A.R. S. Caterina</t>
  </si>
  <si>
    <t>S. Felice, Campos.</t>
  </si>
  <si>
    <t>2006/07</t>
  </si>
  <si>
    <t>ZRC Fossa</t>
  </si>
  <si>
    <t>Oasi La Francesa</t>
  </si>
  <si>
    <t>ZAC Valle Bassa</t>
  </si>
  <si>
    <t>A.R. Fossoli</t>
  </si>
  <si>
    <t>A.R. Della Valle</t>
  </si>
  <si>
    <t>A.R. Cavezzo Disvetro</t>
  </si>
  <si>
    <t>Oasi Val di Sole</t>
  </si>
  <si>
    <t>A.R. Sorbara Cinta</t>
  </si>
  <si>
    <t>A.R. Ravarino Panaro</t>
  </si>
  <si>
    <t>A.R. Solara</t>
  </si>
  <si>
    <t>Oasi Le Meleghine</t>
  </si>
  <si>
    <t>Oasi La Torre</t>
  </si>
  <si>
    <t>ZRC Gargallo</t>
  </si>
  <si>
    <t>ZRC Vallone</t>
  </si>
  <si>
    <t>ZRC Bosco Rossi Carpi</t>
  </si>
  <si>
    <t>ZRC La Corte</t>
  </si>
  <si>
    <t>ZRC Pioppa</t>
  </si>
  <si>
    <t>ZRC Nuova Malaspina</t>
  </si>
  <si>
    <t>ZAC Belvedere</t>
  </si>
  <si>
    <t>ZRC Malcantone</t>
  </si>
  <si>
    <t>ZRC Quarantoli</t>
  </si>
  <si>
    <t>ZRC Gavello S.Martino</t>
  </si>
  <si>
    <t>ZRC La Maffea</t>
  </si>
  <si>
    <t>ZRC Margotta</t>
  </si>
  <si>
    <t>ZRC Galeazza</t>
  </si>
  <si>
    <t>ZRC Solara</t>
  </si>
  <si>
    <t>ZRC Ravarino</t>
  </si>
  <si>
    <t>ZRC Campa Ricina</t>
  </si>
  <si>
    <t>ZRC S.Prospero</t>
  </si>
  <si>
    <t>ZRC Ponte Bonato</t>
  </si>
  <si>
    <t>ZRC Bosco Camposanto</t>
  </si>
  <si>
    <t>ZRC Canaletto Finale</t>
  </si>
  <si>
    <t>ZRC Bisa Gallesi</t>
  </si>
  <si>
    <t>ZRC Massa Finalese</t>
  </si>
  <si>
    <t>ZRC Samis</t>
  </si>
  <si>
    <t>ZRC Serraglio</t>
  </si>
  <si>
    <t>ZRC Camposanto</t>
  </si>
  <si>
    <t>Denominazione</t>
  </si>
  <si>
    <t>n° lepri</t>
  </si>
  <si>
    <t>D-Bomporto,</t>
  </si>
  <si>
    <t>E-Finale Emilia,</t>
  </si>
  <si>
    <t>A.R. Ravarino</t>
  </si>
  <si>
    <t>2007/08</t>
  </si>
  <si>
    <t>A.R. Francesa</t>
  </si>
  <si>
    <t>A.R. Budrione Migliarina</t>
  </si>
  <si>
    <t>A.R.Concordia S.Possidonio</t>
  </si>
  <si>
    <t>A.R. Concordia Secchia</t>
  </si>
  <si>
    <t>A.R. S.Giovanni</t>
  </si>
  <si>
    <t>A.R. Staggia</t>
  </si>
  <si>
    <t>ZRC Mirandola Ovest</t>
  </si>
  <si>
    <t>A.R. Lunardina</t>
  </si>
  <si>
    <t>ZRC Finale Emilia</t>
  </si>
  <si>
    <t>A.R. Casone</t>
  </si>
  <si>
    <t>A.R. Foscaglia</t>
  </si>
  <si>
    <t>2008/09</t>
  </si>
  <si>
    <t>2009/10</t>
  </si>
  <si>
    <t>Immesse in ATC</t>
  </si>
  <si>
    <t>Immesse</t>
  </si>
  <si>
    <t>A.R. Concordia</t>
  </si>
  <si>
    <t>ZRC S.Martino Spino</t>
  </si>
  <si>
    <t>ZRC Mortizzuolo</t>
  </si>
  <si>
    <t>ZRC Canalina</t>
  </si>
  <si>
    <t>2010/11</t>
  </si>
  <si>
    <t>stimate</t>
  </si>
  <si>
    <t>ZRC Rovereto</t>
  </si>
  <si>
    <t>ZRC Giulia Augusta</t>
  </si>
  <si>
    <t>A.R. Naviglio</t>
  </si>
  <si>
    <t>A.R. S.Felice</t>
  </si>
  <si>
    <t>2011/12</t>
  </si>
  <si>
    <t>cattura</t>
  </si>
  <si>
    <t>Densità</t>
  </si>
  <si>
    <t>istituti</t>
  </si>
  <si>
    <t>SASP</t>
  </si>
  <si>
    <t>Oasi Garzaia Borsari</t>
  </si>
  <si>
    <t>A.F.V. Secchia</t>
  </si>
  <si>
    <t>A.F.V. Valli di Gruppo</t>
  </si>
  <si>
    <t>C.A.C. Il Pellicano</t>
  </si>
  <si>
    <t>istituti faunistici</t>
  </si>
  <si>
    <t>ZRC Carpi Budrione Fossoli</t>
  </si>
  <si>
    <t>C.A.C. Corte Nuova</t>
  </si>
  <si>
    <t>C.A.C. Nuovo Gargallo</t>
  </si>
  <si>
    <t>Z.A.C. Carpi 1</t>
  </si>
  <si>
    <t>Piano di</t>
  </si>
  <si>
    <t xml:space="preserve"> catturato</t>
  </si>
  <si>
    <t>A.R. Delfina</t>
  </si>
  <si>
    <t xml:space="preserve">         F</t>
  </si>
  <si>
    <t xml:space="preserve">      Destinazione</t>
  </si>
  <si>
    <t xml:space="preserve">        Provenienza</t>
  </si>
  <si>
    <t xml:space="preserve">                                              Acquisite da altro distretto</t>
  </si>
  <si>
    <t xml:space="preserve">                                                   Cedute ad altro distretto</t>
  </si>
  <si>
    <t>Fondi chiusi</t>
  </si>
  <si>
    <t xml:space="preserve">Catture Distretto "B" Cavezzo, Concordia, S.Possidonio. </t>
  </si>
  <si>
    <t>AFV Zarana</t>
  </si>
  <si>
    <t>CAC Casa Belvedere</t>
  </si>
  <si>
    <t>ZRC Zalotta</t>
  </si>
  <si>
    <t>AFV Casazza</t>
  </si>
  <si>
    <t>AFV Le Partite</t>
  </si>
  <si>
    <t>Oasi  Valli di Mortizzuolo</t>
  </si>
  <si>
    <t>AR Villafranca</t>
  </si>
  <si>
    <t>AR Medolla Cinta</t>
  </si>
  <si>
    <t>AR Campo Cani Mirandola</t>
  </si>
  <si>
    <t>AR Campana</t>
  </si>
  <si>
    <t xml:space="preserve">Catture Distretto "D" Bomporto, Ravarino, S.Prospero. </t>
  </si>
  <si>
    <t>S.Prospero</t>
  </si>
  <si>
    <t>ZAC La San Rocchese</t>
  </si>
  <si>
    <t>ZRC Bomporto</t>
  </si>
  <si>
    <t>Oasi Abrenunzio</t>
  </si>
  <si>
    <t>S.Felice</t>
  </si>
  <si>
    <t>CAC Casa Gualtieri 1</t>
  </si>
  <si>
    <t>CAC Casa Gualtieri 2</t>
  </si>
  <si>
    <t>Cinta urbana</t>
  </si>
  <si>
    <r>
      <t xml:space="preserve"> </t>
    </r>
    <r>
      <rPr>
        <b/>
        <i/>
        <sz val="20"/>
        <rFont val="Times New Roman"/>
        <family val="1"/>
      </rPr>
      <t>PROSPETTO RIEPILOGATIVO CATTURE ED IMMISSIONI LEPRI ATC MO1</t>
    </r>
  </si>
  <si>
    <t>ZAC Laghetti la Fornace</t>
  </si>
  <si>
    <t>Cavezzo</t>
  </si>
  <si>
    <t>Concordia</t>
  </si>
  <si>
    <t>S.Possidonio</t>
  </si>
  <si>
    <t>di cattura</t>
  </si>
  <si>
    <t>catturato</t>
  </si>
  <si>
    <t xml:space="preserve"> Densita </t>
  </si>
  <si>
    <t>SASP istituti</t>
  </si>
  <si>
    <t>Catture</t>
  </si>
  <si>
    <t>Immissioni</t>
  </si>
  <si>
    <t>2012/13</t>
  </si>
  <si>
    <t xml:space="preserve">Catture Distretto "E" Finale Emilia, S.Felice, Camposanto. </t>
  </si>
  <si>
    <t>ATC</t>
  </si>
  <si>
    <r>
      <t xml:space="preserve">     </t>
    </r>
    <r>
      <rPr>
        <b/>
        <i/>
        <sz val="20"/>
        <rFont val="Times New Roman"/>
        <family val="1"/>
      </rPr>
      <t>STAGIONE CATTURE 2013/2014</t>
    </r>
  </si>
  <si>
    <r>
      <t xml:space="preserve">  </t>
    </r>
    <r>
      <rPr>
        <sz val="20"/>
        <rFont val="Times New Roman"/>
        <family val="1"/>
      </rPr>
      <t xml:space="preserve">                                                  ATC MO1 STAGIONE CATTURE LEPRI 2013/2014</t>
    </r>
  </si>
  <si>
    <t>AR Concordia S.Possidonio</t>
  </si>
  <si>
    <t>AR Concordia</t>
  </si>
  <si>
    <t xml:space="preserve">                                        Cedute ad altro distretto</t>
  </si>
  <si>
    <t>Distretto B ZRC Fossa</t>
  </si>
  <si>
    <t>Distretto B ZRC Pioppa</t>
  </si>
  <si>
    <t>Distretto B AR Concordia</t>
  </si>
  <si>
    <t>Distretto B AR Con.S.Pos.</t>
  </si>
  <si>
    <t>2013/14</t>
  </si>
  <si>
    <t>Territorio di caccia</t>
  </si>
  <si>
    <t>Allevamento Ro &amp; Ro</t>
  </si>
  <si>
    <t>Allevamento Ro  Ro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</si>
</sst>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 &quot;\ #,##0;\-&quot; &quot;\ #,##0"/>
    <numFmt numFmtId="165" formatCode="&quot; &quot;\ #,##0;[Red]\-&quot; &quot;\ #,##0"/>
    <numFmt numFmtId="166" formatCode="&quot; &quot;\ #,##0.00;\-&quot; &quot;\ #,##0.00"/>
    <numFmt numFmtId="167" formatCode="&quot; &quot;\ #,##0.00;[Red]\-&quot; &quot;\ #,##0.00"/>
    <numFmt numFmtId="168" formatCode="_-&quot; &quot;\ * #,##0_-;\-&quot; &quot;\ * #,##0_-;_-&quot; &quot;\ * &quot;-&quot;_-;_-@_-"/>
    <numFmt numFmtId="169" formatCode="_-&quot; &quot;\ * #,##0.00_-;\-&quot; &quot;\ * #,##0.00_-;_-&quot; 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</numFmts>
  <fonts count="61">
    <font>
      <sz val="10"/>
      <name val="Arial"/>
      <family val="0"/>
    </font>
    <font>
      <sz val="20"/>
      <name val="Algerian"/>
      <family val="5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name val="Times New Roman"/>
      <family val="1"/>
    </font>
    <font>
      <sz val="4"/>
      <name val="Algerian"/>
      <family val="5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4.75"/>
      <color indexed="8"/>
      <name val="Arial"/>
      <family val="2"/>
    </font>
    <font>
      <sz val="10"/>
      <color indexed="8"/>
      <name val="Arial"/>
      <family val="2"/>
    </font>
    <font>
      <b/>
      <sz val="11.75"/>
      <color indexed="8"/>
      <name val="Arial"/>
      <family val="2"/>
    </font>
    <font>
      <sz val="9.2"/>
      <color indexed="8"/>
      <name val="Arial"/>
      <family val="2"/>
    </font>
    <font>
      <sz val="8"/>
      <color indexed="8"/>
      <name val="Arial"/>
      <family val="2"/>
    </font>
    <font>
      <sz val="2.5"/>
      <color indexed="8"/>
      <name val="Arial"/>
      <family val="2"/>
    </font>
    <font>
      <sz val="1.6"/>
      <color indexed="8"/>
      <name val="Arial"/>
      <family val="2"/>
    </font>
    <font>
      <sz val="1"/>
      <color indexed="8"/>
      <name val="Arial"/>
      <family val="2"/>
    </font>
    <font>
      <sz val="1.35"/>
      <color indexed="8"/>
      <name val="Arial"/>
      <family val="2"/>
    </font>
    <font>
      <sz val="16.75"/>
      <color indexed="8"/>
      <name val="Arial"/>
      <family val="2"/>
    </font>
    <font>
      <b/>
      <sz val="20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29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1" xfId="0" applyFont="1" applyBorder="1" applyAlignment="1">
      <alignment/>
    </xf>
    <xf numFmtId="0" fontId="4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39" xfId="0" applyFont="1" applyBorder="1" applyAlignment="1">
      <alignment/>
    </xf>
    <xf numFmtId="3" fontId="4" fillId="0" borderId="19" xfId="0" applyNumberFormat="1" applyFont="1" applyBorder="1" applyAlignment="1">
      <alignment horizontal="center"/>
    </xf>
    <xf numFmtId="176" fontId="3" fillId="0" borderId="40" xfId="0" applyNumberFormat="1" applyFont="1" applyBorder="1" applyAlignment="1">
      <alignment/>
    </xf>
    <xf numFmtId="176" fontId="3" fillId="0" borderId="4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76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45" xfId="0" applyNumberFormat="1" applyFont="1" applyFill="1" applyBorder="1" applyAlignment="1">
      <alignment/>
    </xf>
    <xf numFmtId="0" fontId="3" fillId="0" borderId="46" xfId="0" applyFont="1" applyFill="1" applyBorder="1" applyAlignment="1">
      <alignment/>
    </xf>
    <xf numFmtId="3" fontId="3" fillId="0" borderId="47" xfId="0" applyNumberFormat="1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3" fontId="4" fillId="0" borderId="43" xfId="0" applyNumberFormat="1" applyFont="1" applyFill="1" applyBorder="1" applyAlignment="1">
      <alignment/>
    </xf>
    <xf numFmtId="0" fontId="3" fillId="0" borderId="42" xfId="0" applyFont="1" applyFill="1" applyBorder="1" applyAlignment="1">
      <alignment/>
    </xf>
    <xf numFmtId="3" fontId="3" fillId="0" borderId="43" xfId="0" applyNumberFormat="1" applyFont="1" applyFill="1" applyBorder="1" applyAlignment="1">
      <alignment/>
    </xf>
    <xf numFmtId="0" fontId="3" fillId="0" borderId="43" xfId="0" applyFont="1" applyBorder="1" applyAlignment="1">
      <alignment/>
    </xf>
    <xf numFmtId="0" fontId="3" fillId="0" borderId="49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0" xfId="0" applyFont="1" applyAlignment="1">
      <alignment/>
    </xf>
    <xf numFmtId="0" fontId="3" fillId="33" borderId="50" xfId="0" applyFont="1" applyFill="1" applyBorder="1" applyAlignment="1">
      <alignment/>
    </xf>
    <xf numFmtId="0" fontId="3" fillId="33" borderId="51" xfId="0" applyFont="1" applyFill="1" applyBorder="1" applyAlignment="1">
      <alignment/>
    </xf>
    <xf numFmtId="0" fontId="3" fillId="33" borderId="52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0" borderId="42" xfId="0" applyFont="1" applyBorder="1" applyAlignment="1">
      <alignment horizontal="left"/>
    </xf>
    <xf numFmtId="0" fontId="3" fillId="0" borderId="15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4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176" fontId="3" fillId="0" borderId="0" xfId="0" applyNumberFormat="1" applyFont="1" applyBorder="1" applyAlignment="1">
      <alignment horizontal="center"/>
    </xf>
    <xf numFmtId="3" fontId="3" fillId="0" borderId="53" xfId="0" applyNumberFormat="1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76" fontId="4" fillId="0" borderId="0" xfId="0" applyNumberFormat="1" applyFont="1" applyBorder="1" applyAlignment="1">
      <alignment/>
    </xf>
    <xf numFmtId="0" fontId="3" fillId="0" borderId="40" xfId="0" applyFont="1" applyBorder="1" applyAlignment="1">
      <alignment/>
    </xf>
    <xf numFmtId="0" fontId="8" fillId="0" borderId="0" xfId="0" applyFont="1" applyAlignment="1">
      <alignment/>
    </xf>
    <xf numFmtId="0" fontId="3" fillId="33" borderId="38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3" fillId="0" borderId="49" xfId="0" applyFont="1" applyBorder="1" applyAlignment="1">
      <alignment horizontal="center"/>
    </xf>
    <xf numFmtId="176" fontId="3" fillId="0" borderId="17" xfId="0" applyNumberFormat="1" applyFont="1" applyBorder="1" applyAlignment="1">
      <alignment horizontal="center"/>
    </xf>
    <xf numFmtId="176" fontId="3" fillId="0" borderId="55" xfId="0" applyNumberFormat="1" applyFont="1" applyBorder="1" applyAlignment="1">
      <alignment horizontal="center"/>
    </xf>
    <xf numFmtId="176" fontId="3" fillId="0" borderId="49" xfId="0" applyNumberFormat="1" applyFont="1" applyBorder="1" applyAlignment="1">
      <alignment horizontal="center"/>
    </xf>
    <xf numFmtId="176" fontId="3" fillId="0" borderId="34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3" fillId="0" borderId="45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2" xfId="0" applyFont="1" applyBorder="1" applyAlignment="1">
      <alignment/>
    </xf>
    <xf numFmtId="176" fontId="3" fillId="0" borderId="58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34" borderId="0" xfId="0" applyFill="1" applyAlignment="1">
      <alignment/>
    </xf>
    <xf numFmtId="177" fontId="3" fillId="0" borderId="10" xfId="0" applyNumberFormat="1" applyFont="1" applyFill="1" applyBorder="1" applyAlignment="1">
      <alignment horizontal="center"/>
    </xf>
    <xf numFmtId="177" fontId="3" fillId="0" borderId="15" xfId="0" applyNumberFormat="1" applyFont="1" applyFill="1" applyBorder="1" applyAlignment="1">
      <alignment horizontal="center"/>
    </xf>
    <xf numFmtId="177" fontId="4" fillId="0" borderId="19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177" fontId="4" fillId="0" borderId="19" xfId="0" applyNumberFormat="1" applyFont="1" applyBorder="1" applyAlignment="1">
      <alignment/>
    </xf>
    <xf numFmtId="0" fontId="3" fillId="35" borderId="52" xfId="0" applyFont="1" applyFill="1" applyBorder="1" applyAlignment="1">
      <alignment/>
    </xf>
    <xf numFmtId="177" fontId="3" fillId="35" borderId="10" xfId="0" applyNumberFormat="1" applyFont="1" applyFill="1" applyBorder="1" applyAlignment="1">
      <alignment horizontal="center"/>
    </xf>
    <xf numFmtId="3" fontId="3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3" fillId="35" borderId="59" xfId="0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61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62" xfId="0" applyFont="1" applyBorder="1" applyAlignment="1">
      <alignment horizontal="right"/>
    </xf>
    <xf numFmtId="177" fontId="3" fillId="0" borderId="15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/>
    </xf>
    <xf numFmtId="0" fontId="3" fillId="0" borderId="63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left"/>
    </xf>
    <xf numFmtId="0" fontId="4" fillId="0" borderId="39" xfId="0" applyFont="1" applyBorder="1" applyAlignment="1">
      <alignment/>
    </xf>
    <xf numFmtId="0" fontId="4" fillId="0" borderId="64" xfId="0" applyFont="1" applyBorder="1" applyAlignment="1">
      <alignment/>
    </xf>
    <xf numFmtId="0" fontId="3" fillId="0" borderId="65" xfId="0" applyFont="1" applyBorder="1" applyAlignment="1">
      <alignment/>
    </xf>
    <xf numFmtId="0" fontId="3" fillId="0" borderId="6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0" fillId="0" borderId="28" xfId="0" applyBorder="1" applyAlignment="1">
      <alignment/>
    </xf>
    <xf numFmtId="176" fontId="3" fillId="0" borderId="22" xfId="0" applyNumberFormat="1" applyFont="1" applyBorder="1" applyAlignment="1">
      <alignment horizontal="center"/>
    </xf>
    <xf numFmtId="176" fontId="4" fillId="0" borderId="23" xfId="0" applyNumberFormat="1" applyFont="1" applyBorder="1" applyAlignment="1">
      <alignment horizontal="center"/>
    </xf>
    <xf numFmtId="0" fontId="3" fillId="0" borderId="22" xfId="0" applyFont="1" applyBorder="1" applyAlignment="1">
      <alignment horizontal="right"/>
    </xf>
    <xf numFmtId="0" fontId="3" fillId="0" borderId="67" xfId="0" applyFont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34" xfId="0" applyFont="1" applyBorder="1" applyAlignment="1">
      <alignment horizontal="right"/>
    </xf>
    <xf numFmtId="176" fontId="3" fillId="0" borderId="61" xfId="0" applyNumberFormat="1" applyFont="1" applyBorder="1" applyAlignment="1">
      <alignment/>
    </xf>
    <xf numFmtId="0" fontId="3" fillId="0" borderId="53" xfId="0" applyFont="1" applyBorder="1" applyAlignment="1">
      <alignment horizontal="center"/>
    </xf>
    <xf numFmtId="1" fontId="3" fillId="0" borderId="53" xfId="0" applyNumberFormat="1" applyFont="1" applyBorder="1" applyAlignment="1">
      <alignment horizontal="center"/>
    </xf>
    <xf numFmtId="3" fontId="3" fillId="0" borderId="54" xfId="0" applyNumberFormat="1" applyFont="1" applyBorder="1" applyAlignment="1">
      <alignment horizontal="center"/>
    </xf>
    <xf numFmtId="1" fontId="3" fillId="0" borderId="54" xfId="0" applyNumberFormat="1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3" fontId="4" fillId="0" borderId="64" xfId="0" applyNumberFormat="1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24" xfId="0" applyFont="1" applyBorder="1" applyAlignment="1">
      <alignment horizontal="right"/>
    </xf>
    <xf numFmtId="0" fontId="3" fillId="0" borderId="49" xfId="0" applyFont="1" applyBorder="1" applyAlignment="1">
      <alignment horizontal="right"/>
    </xf>
    <xf numFmtId="0" fontId="3" fillId="0" borderId="53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22" xfId="0" applyFont="1" applyFill="1" applyBorder="1" applyAlignment="1">
      <alignment horizontal="center"/>
    </xf>
    <xf numFmtId="176" fontId="3" fillId="0" borderId="72" xfId="0" applyNumberFormat="1" applyFont="1" applyBorder="1" applyAlignment="1">
      <alignment/>
    </xf>
    <xf numFmtId="176" fontId="3" fillId="0" borderId="65" xfId="0" applyNumberFormat="1" applyFont="1" applyBorder="1" applyAlignment="1">
      <alignment/>
    </xf>
    <xf numFmtId="176" fontId="3" fillId="0" borderId="48" xfId="0" applyNumberFormat="1" applyFont="1" applyBorder="1" applyAlignment="1">
      <alignment/>
    </xf>
    <xf numFmtId="3" fontId="3" fillId="0" borderId="64" xfId="0" applyNumberFormat="1" applyFont="1" applyBorder="1" applyAlignment="1">
      <alignment horizontal="center"/>
    </xf>
    <xf numFmtId="176" fontId="4" fillId="0" borderId="58" xfId="0" applyNumberFormat="1" applyFont="1" applyBorder="1" applyAlignment="1">
      <alignment/>
    </xf>
    <xf numFmtId="176" fontId="4" fillId="0" borderId="61" xfId="0" applyNumberFormat="1" applyFont="1" applyBorder="1" applyAlignment="1">
      <alignment/>
    </xf>
    <xf numFmtId="0" fontId="3" fillId="0" borderId="73" xfId="0" applyFont="1" applyBorder="1" applyAlignment="1">
      <alignment horizontal="center"/>
    </xf>
    <xf numFmtId="0" fontId="3" fillId="0" borderId="74" xfId="0" applyFont="1" applyBorder="1" applyAlignment="1">
      <alignment/>
    </xf>
    <xf numFmtId="0" fontId="4" fillId="0" borderId="0" xfId="0" applyFont="1" applyAlignment="1">
      <alignment/>
    </xf>
    <xf numFmtId="0" fontId="3" fillId="0" borderId="30" xfId="0" applyFont="1" applyBorder="1" applyAlignment="1">
      <alignment/>
    </xf>
    <xf numFmtId="0" fontId="3" fillId="0" borderId="75" xfId="0" applyFont="1" applyBorder="1" applyAlignment="1">
      <alignment/>
    </xf>
    <xf numFmtId="0" fontId="3" fillId="0" borderId="3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64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76" fontId="3" fillId="0" borderId="34" xfId="0" applyNumberFormat="1" applyFont="1" applyBorder="1" applyAlignment="1">
      <alignment horizontal="center"/>
    </xf>
    <xf numFmtId="176" fontId="3" fillId="0" borderId="43" xfId="0" applyNumberFormat="1" applyFont="1" applyBorder="1" applyAlignment="1">
      <alignment horizontal="center"/>
    </xf>
    <xf numFmtId="176" fontId="3" fillId="0" borderId="17" xfId="0" applyNumberFormat="1" applyFont="1" applyBorder="1" applyAlignment="1">
      <alignment horizontal="center"/>
    </xf>
    <xf numFmtId="176" fontId="3" fillId="0" borderId="44" xfId="0" applyNumberFormat="1" applyFont="1" applyBorder="1" applyAlignment="1">
      <alignment horizontal="center"/>
    </xf>
    <xf numFmtId="176" fontId="3" fillId="0" borderId="55" xfId="0" applyNumberFormat="1" applyFont="1" applyBorder="1" applyAlignment="1">
      <alignment horizontal="center"/>
    </xf>
    <xf numFmtId="176" fontId="3" fillId="0" borderId="4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76" fontId="4" fillId="0" borderId="37" xfId="0" applyNumberFormat="1" applyFont="1" applyBorder="1" applyAlignment="1">
      <alignment horizontal="center"/>
    </xf>
    <xf numFmtId="176" fontId="4" fillId="0" borderId="39" xfId="0" applyNumberFormat="1" applyFont="1" applyBorder="1" applyAlignment="1">
      <alignment horizontal="center"/>
    </xf>
    <xf numFmtId="176" fontId="3" fillId="0" borderId="68" xfId="0" applyNumberFormat="1" applyFont="1" applyBorder="1" applyAlignment="1">
      <alignment horizontal="center"/>
    </xf>
    <xf numFmtId="176" fontId="3" fillId="0" borderId="7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44" xfId="0" applyNumberFormat="1" applyFont="1" applyBorder="1" applyAlignment="1">
      <alignment horizontal="center"/>
    </xf>
    <xf numFmtId="3" fontId="3" fillId="0" borderId="55" xfId="0" applyNumberFormat="1" applyFont="1" applyBorder="1" applyAlignment="1">
      <alignment horizontal="center"/>
    </xf>
    <xf numFmtId="3" fontId="3" fillId="0" borderId="47" xfId="0" applyNumberFormat="1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3" fontId="3" fillId="0" borderId="68" xfId="0" applyNumberFormat="1" applyFont="1" applyBorder="1" applyAlignment="1">
      <alignment horizontal="center"/>
    </xf>
    <xf numFmtId="3" fontId="3" fillId="0" borderId="76" xfId="0" applyNumberFormat="1" applyFont="1" applyBorder="1" applyAlignment="1">
      <alignment horizontal="center"/>
    </xf>
    <xf numFmtId="0" fontId="3" fillId="0" borderId="42" xfId="0" applyFont="1" applyBorder="1" applyAlignment="1">
      <alignment/>
    </xf>
    <xf numFmtId="0" fontId="3" fillId="36" borderId="52" xfId="0" applyFont="1" applyFill="1" applyBorder="1" applyAlignment="1">
      <alignment/>
    </xf>
    <xf numFmtId="0" fontId="3" fillId="36" borderId="35" xfId="0" applyFont="1" applyFill="1" applyBorder="1" applyAlignment="1">
      <alignment/>
    </xf>
    <xf numFmtId="0" fontId="3" fillId="36" borderId="24" xfId="0" applyFont="1" applyFill="1" applyBorder="1" applyAlignment="1">
      <alignment/>
    </xf>
    <xf numFmtId="0" fontId="3" fillId="36" borderId="20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0" fontId="3" fillId="36" borderId="35" xfId="0" applyFont="1" applyFill="1" applyBorder="1" applyAlignment="1">
      <alignment horizontal="left"/>
    </xf>
    <xf numFmtId="0" fontId="3" fillId="36" borderId="56" xfId="0" applyFont="1" applyFill="1" applyBorder="1" applyAlignment="1">
      <alignment/>
    </xf>
    <xf numFmtId="0" fontId="3" fillId="36" borderId="22" xfId="0" applyFont="1" applyFill="1" applyBorder="1" applyAlignment="1">
      <alignment/>
    </xf>
    <xf numFmtId="0" fontId="3" fillId="36" borderId="57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56" xfId="0" applyFont="1" applyFill="1" applyBorder="1" applyAlignment="1">
      <alignment horizontal="left"/>
    </xf>
    <xf numFmtId="0" fontId="3" fillId="36" borderId="25" xfId="0" applyFont="1" applyFill="1" applyBorder="1" applyAlignment="1">
      <alignment/>
    </xf>
    <xf numFmtId="0" fontId="3" fillId="36" borderId="4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3825"/>
          <c:w val="0.9605"/>
          <c:h val="0.91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'Distretto A'!$K$35:$K$37</c:f>
              <c:strCache/>
            </c:strRef>
          </c:cat>
          <c:val>
            <c:numRef>
              <c:f>'Distretto A'!$L$35:$L$37</c:f>
              <c:numCache/>
            </c:numRef>
          </c:val>
          <c:shape val="cylinder"/>
        </c:ser>
        <c:shape val="box"/>
        <c:axId val="7586534"/>
        <c:axId val="1169943"/>
      </c:bar3DChart>
      <c:catAx>
        <c:axId val="758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9943"/>
        <c:crosses val="autoZero"/>
        <c:auto val="1"/>
        <c:lblOffset val="100"/>
        <c:tickLblSkip val="1"/>
        <c:noMultiLvlLbl val="0"/>
      </c:catAx>
      <c:valAx>
        <c:axId val="11699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86534"/>
        <c:crossesAt val="1"/>
        <c:crossBetween val="between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LEPRI IMMESSE IN ATC NEGLI ULTIMI 14 ANNI 
dati complessivi</a:t>
            </a:r>
          </a:p>
        </c:rich>
      </c:tx>
      <c:layout>
        <c:manualLayout>
          <c:xMode val="factor"/>
          <c:yMode val="factor"/>
          <c:x val="-0.011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6025"/>
          <c:w val="0.97975"/>
          <c:h val="0.8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Totali!$B$135:$O$135</c:f>
              <c:strCache/>
            </c:strRef>
          </c:cat>
          <c:val>
            <c:numRef>
              <c:f>Totali!$B$136:$O$136</c:f>
              <c:numCache/>
            </c:numRef>
          </c:val>
        </c:ser>
        <c:axId val="49822368"/>
        <c:axId val="45748129"/>
      </c:barChart>
      <c:catAx>
        <c:axId val="49822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48129"/>
        <c:crosses val="autoZero"/>
        <c:auto val="1"/>
        <c:lblOffset val="100"/>
        <c:tickLblSkip val="1"/>
        <c:noMultiLvlLbl val="0"/>
      </c:catAx>
      <c:valAx>
        <c:axId val="457481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223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Lepri immesse in ATC negli ultimi 14 anni</a:t>
            </a:r>
          </a:p>
        </c:rich>
      </c:tx>
      <c:layout>
        <c:manualLayout>
          <c:xMode val="factor"/>
          <c:yMode val="factor"/>
          <c:x val="-0.01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1625"/>
          <c:w val="0.97975"/>
          <c:h val="0.8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Totali!$B$85</c:f>
              <c:strCache>
                <c:ptCount val="1"/>
                <c:pt idx="0">
                  <c:v>2000/01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Totali!$A$86:$A$90</c:f>
              <c:strCache/>
            </c:strRef>
          </c:cat>
          <c:val>
            <c:numRef>
              <c:f>Totali!$B$86:$B$90</c:f>
              <c:numCache/>
            </c:numRef>
          </c:val>
        </c:ser>
        <c:ser>
          <c:idx val="1"/>
          <c:order val="1"/>
          <c:tx>
            <c:strRef>
              <c:f>Totali!$C$85</c:f>
              <c:strCache>
                <c:ptCount val="1"/>
                <c:pt idx="0">
                  <c:v>2001/02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Totali!$A$86:$A$90</c:f>
              <c:strCache/>
            </c:strRef>
          </c:cat>
          <c:val>
            <c:numRef>
              <c:f>Totali!$C$86:$C$90</c:f>
              <c:numCache/>
            </c:numRef>
          </c:val>
        </c:ser>
        <c:ser>
          <c:idx val="2"/>
          <c:order val="2"/>
          <c:tx>
            <c:strRef>
              <c:f>Totali!$D$85</c:f>
              <c:strCache>
                <c:ptCount val="1"/>
                <c:pt idx="0">
                  <c:v>2002/03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Totali!$A$86:$A$90</c:f>
              <c:strCache/>
            </c:strRef>
          </c:cat>
          <c:val>
            <c:numRef>
              <c:f>Totali!$D$86:$D$90</c:f>
              <c:numCache/>
            </c:numRef>
          </c:val>
        </c:ser>
        <c:ser>
          <c:idx val="3"/>
          <c:order val="3"/>
          <c:tx>
            <c:strRef>
              <c:f>Totali!$E$85</c:f>
              <c:strCache>
                <c:ptCount val="1"/>
                <c:pt idx="0">
                  <c:v>2003/04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Totali!$A$86:$A$90</c:f>
              <c:strCache/>
            </c:strRef>
          </c:cat>
          <c:val>
            <c:numRef>
              <c:f>Totali!$E$86:$E$90</c:f>
              <c:numCache/>
            </c:numRef>
          </c:val>
        </c:ser>
        <c:ser>
          <c:idx val="4"/>
          <c:order val="4"/>
          <c:tx>
            <c:strRef>
              <c:f>Totali!$F$85</c:f>
              <c:strCache>
                <c:ptCount val="1"/>
                <c:pt idx="0">
                  <c:v>2004/05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Totali!$A$86:$A$90</c:f>
              <c:strCache/>
            </c:strRef>
          </c:cat>
          <c:val>
            <c:numRef>
              <c:f>Totali!$F$86:$F$90</c:f>
              <c:numCache/>
            </c:numRef>
          </c:val>
        </c:ser>
        <c:ser>
          <c:idx val="5"/>
          <c:order val="5"/>
          <c:tx>
            <c:strRef>
              <c:f>Totali!$G$85</c:f>
              <c:strCache>
                <c:ptCount val="1"/>
                <c:pt idx="0">
                  <c:v>2005/06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Totali!$A$86:$A$90</c:f>
              <c:strCache/>
            </c:strRef>
          </c:cat>
          <c:val>
            <c:numRef>
              <c:f>Totali!$G$86:$G$90</c:f>
              <c:numCache/>
            </c:numRef>
          </c:val>
        </c:ser>
        <c:ser>
          <c:idx val="6"/>
          <c:order val="6"/>
          <c:tx>
            <c:strRef>
              <c:f>Totali!$H$85</c:f>
              <c:strCache>
                <c:ptCount val="1"/>
                <c:pt idx="0">
                  <c:v>2006/07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Totali!$A$86:$A$90</c:f>
              <c:strCache/>
            </c:strRef>
          </c:cat>
          <c:val>
            <c:numRef>
              <c:f>Totali!$H$86:$H$90</c:f>
              <c:numCache/>
            </c:numRef>
          </c:val>
        </c:ser>
        <c:ser>
          <c:idx val="7"/>
          <c:order val="7"/>
          <c:tx>
            <c:strRef>
              <c:f>Totali!$I$85</c:f>
              <c:strCache>
                <c:ptCount val="1"/>
                <c:pt idx="0">
                  <c:v>2007/08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Totali!$A$86:$A$90</c:f>
              <c:strCache/>
            </c:strRef>
          </c:cat>
          <c:val>
            <c:numRef>
              <c:f>Totali!$I$86:$I$90</c:f>
              <c:numCache/>
            </c:numRef>
          </c:val>
        </c:ser>
        <c:ser>
          <c:idx val="8"/>
          <c:order val="8"/>
          <c:tx>
            <c:strRef>
              <c:f>Totali!$J$85</c:f>
              <c:strCache>
                <c:ptCount val="1"/>
                <c:pt idx="0">
                  <c:v>2008/09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Totali!$A$86:$A$90</c:f>
              <c:strCache/>
            </c:strRef>
          </c:cat>
          <c:val>
            <c:numRef>
              <c:f>Totali!$J$86:$J$90</c:f>
              <c:numCache/>
            </c:numRef>
          </c:val>
        </c:ser>
        <c:ser>
          <c:idx val="9"/>
          <c:order val="9"/>
          <c:tx>
            <c:strRef>
              <c:f>Totali!$K$85</c:f>
              <c:strCache>
                <c:ptCount val="1"/>
                <c:pt idx="0">
                  <c:v>2009/10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Totali!$A$86:$A$90</c:f>
              <c:strCache/>
            </c:strRef>
          </c:cat>
          <c:val>
            <c:numRef>
              <c:f>Totali!$K$86:$K$90</c:f>
              <c:numCache/>
            </c:numRef>
          </c:val>
        </c:ser>
        <c:ser>
          <c:idx val="10"/>
          <c:order val="10"/>
          <c:tx>
            <c:strRef>
              <c:f>Totali!$L$85</c:f>
              <c:strCache>
                <c:ptCount val="1"/>
                <c:pt idx="0">
                  <c:v>2010/11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Totali!$A$86:$A$90</c:f>
              <c:strCache/>
            </c:strRef>
          </c:cat>
          <c:val>
            <c:numRef>
              <c:f>Totali!$L$86:$L$90</c:f>
              <c:numCache/>
            </c:numRef>
          </c:val>
        </c:ser>
        <c:ser>
          <c:idx val="11"/>
          <c:order val="11"/>
          <c:tx>
            <c:strRef>
              <c:f>Totali!$M$85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Totali!$A$86:$A$90</c:f>
              <c:strCache/>
            </c:strRef>
          </c:cat>
          <c:val>
            <c:numRef>
              <c:f>Totali!$M$86:$M$90</c:f>
              <c:numCache/>
            </c:numRef>
          </c:val>
        </c:ser>
        <c:ser>
          <c:idx val="12"/>
          <c:order val="12"/>
          <c:tx>
            <c:strRef>
              <c:f>Totali!$N$85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Totali!$A$86:$A$90</c:f>
              <c:strCache/>
            </c:strRef>
          </c:cat>
          <c:val>
            <c:numRef>
              <c:f>Totali!$N$86:$N$90</c:f>
              <c:numCache/>
            </c:numRef>
          </c:val>
        </c:ser>
        <c:ser>
          <c:idx val="13"/>
          <c:order val="13"/>
          <c:tx>
            <c:strRef>
              <c:f>Totali!$O$85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Totali!$A$86:$A$90</c:f>
              <c:strCache/>
            </c:strRef>
          </c:cat>
          <c:val>
            <c:numRef>
              <c:f>Totali!$O$86:$O$90</c:f>
              <c:numCache/>
            </c:numRef>
          </c:val>
        </c:ser>
        <c:axId val="9079978"/>
        <c:axId val="14610939"/>
      </c:barChart>
      <c:catAx>
        <c:axId val="9079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10939"/>
        <c:crosses val="autoZero"/>
        <c:auto val="1"/>
        <c:lblOffset val="100"/>
        <c:tickLblSkip val="1"/>
        <c:noMultiLvlLbl val="0"/>
      </c:catAx>
      <c:valAx>
        <c:axId val="146109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799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35"/>
          <c:w val="0.96025"/>
          <c:h val="0.92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'Distreto B'!$K$28:$K$30</c:f>
              <c:strCache/>
            </c:strRef>
          </c:cat>
          <c:val>
            <c:numRef>
              <c:f>'Distreto B'!$L$28:$L$30</c:f>
              <c:numCache/>
            </c:numRef>
          </c:val>
          <c:shape val="cylinder"/>
        </c:ser>
        <c:shape val="cylinder"/>
        <c:axId val="10529488"/>
        <c:axId val="27656529"/>
      </c:bar3DChart>
      <c:catAx>
        <c:axId val="10529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56529"/>
        <c:crosses val="autoZero"/>
        <c:auto val="1"/>
        <c:lblOffset val="100"/>
        <c:tickLblSkip val="1"/>
        <c:noMultiLvlLbl val="0"/>
      </c:catAx>
      <c:valAx>
        <c:axId val="276565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29488"/>
        <c:crossesAt val="1"/>
        <c:crossBetween val="between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875"/>
          <c:y val="0.03775"/>
          <c:w val="0.95975"/>
          <c:h val="0.920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'Distretto C'!$K$35:$K$37</c:f>
              <c:strCache/>
            </c:strRef>
          </c:cat>
          <c:val>
            <c:numRef>
              <c:f>'Distretto C'!$L$35:$L$37</c:f>
              <c:numCache/>
            </c:numRef>
          </c:val>
          <c:shape val="cylinder"/>
        </c:ser>
        <c:shape val="cylinder"/>
        <c:axId val="47582170"/>
        <c:axId val="25586347"/>
      </c:bar3DChart>
      <c:catAx>
        <c:axId val="47582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86347"/>
        <c:crosses val="autoZero"/>
        <c:auto val="1"/>
        <c:lblOffset val="100"/>
        <c:tickLblSkip val="1"/>
        <c:noMultiLvlLbl val="0"/>
      </c:catAx>
      <c:valAx>
        <c:axId val="255863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82170"/>
        <c:crossesAt val="1"/>
        <c:crossBetween val="between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3525"/>
          <c:w val="0.9605"/>
          <c:h val="0.92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'Distretto D'!$K$26:$K$28</c:f>
              <c:strCache/>
            </c:strRef>
          </c:cat>
          <c:val>
            <c:numRef>
              <c:f>'Distretto D'!$L$26:$L$28</c:f>
              <c:numCache/>
            </c:numRef>
          </c:val>
          <c:shape val="cylinder"/>
        </c:ser>
        <c:shape val="cylinder"/>
        <c:axId val="28950532"/>
        <c:axId val="59228197"/>
      </c:bar3DChart>
      <c:catAx>
        <c:axId val="28950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28197"/>
        <c:crosses val="autoZero"/>
        <c:auto val="1"/>
        <c:lblOffset val="100"/>
        <c:tickLblSkip val="1"/>
        <c:noMultiLvlLbl val="0"/>
      </c:catAx>
      <c:valAx>
        <c:axId val="592281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50532"/>
        <c:crossesAt val="1"/>
        <c:crossBetween val="between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375"/>
          <c:w val="0.96075"/>
          <c:h val="0.920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'Distretto E'!$K$33:$K$35</c:f>
              <c:strCache/>
            </c:strRef>
          </c:cat>
          <c:val>
            <c:numRef>
              <c:f>'Distretto E'!$L$33:$L$35</c:f>
              <c:numCache/>
            </c:numRef>
          </c:val>
          <c:shape val="cylinder"/>
        </c:ser>
        <c:shape val="cylinder"/>
        <c:axId val="63291726"/>
        <c:axId val="32754623"/>
      </c:bar3DChart>
      <c:catAx>
        <c:axId val="63291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54623"/>
        <c:crosses val="autoZero"/>
        <c:auto val="1"/>
        <c:lblOffset val="100"/>
        <c:tickLblSkip val="1"/>
        <c:noMultiLvlLbl val="0"/>
      </c:catAx>
      <c:valAx>
        <c:axId val="327546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91726"/>
        <c:crossesAt val="1"/>
        <c:crossBetween val="between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Risultato catture ed immissioni nei 5 Distretti.</a:t>
            </a:r>
          </a:p>
        </c:rich>
      </c:tx>
      <c:layout>
        <c:manualLayout>
          <c:xMode val="factor"/>
          <c:yMode val="factor"/>
          <c:x val="0.007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5325"/>
          <c:w val="0.8547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Totali!$B$45</c:f>
              <c:strCache>
                <c:ptCount val="1"/>
                <c:pt idx="0">
                  <c:v>Lepri catturate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Totali!$C$44:$G$44</c:f>
              <c:strCache/>
            </c:strRef>
          </c:cat>
          <c:val>
            <c:numRef>
              <c:f>Totali!$C$45:$G$45</c:f>
              <c:numCache/>
            </c:numRef>
          </c:val>
        </c:ser>
        <c:ser>
          <c:idx val="1"/>
          <c:order val="1"/>
          <c:tx>
            <c:strRef>
              <c:f>Totali!$B$46</c:f>
              <c:strCache>
                <c:ptCount val="1"/>
                <c:pt idx="0">
                  <c:v>Immesse in ATC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Totali!$C$44:$G$44</c:f>
              <c:strCache/>
            </c:strRef>
          </c:cat>
          <c:val>
            <c:numRef>
              <c:f>Totali!$C$46:$G$46</c:f>
              <c:numCache/>
            </c:numRef>
          </c:val>
        </c:ser>
        <c:axId val="26356152"/>
        <c:axId val="35878777"/>
      </c:barChart>
      <c:catAx>
        <c:axId val="2635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78777"/>
        <c:crosses val="autoZero"/>
        <c:auto val="1"/>
        <c:lblOffset val="100"/>
        <c:tickLblSkip val="1"/>
        <c:noMultiLvlLbl val="0"/>
      </c:catAx>
      <c:valAx>
        <c:axId val="358787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561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5"/>
          <c:y val="0.386"/>
          <c:w val="0.1045"/>
          <c:h val="0.2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Dati riassuntivi catture ed immissioni ATC MO1</a:t>
            </a:r>
          </a:p>
        </c:rich>
      </c:tx>
      <c:layout>
        <c:manualLayout>
          <c:xMode val="factor"/>
          <c:yMode val="factor"/>
          <c:x val="-0.103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8175"/>
          <c:w val="0.6745"/>
          <c:h val="0.7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Totali!$O$46</c:f>
              <c:strCache>
                <c:ptCount val="1"/>
                <c:pt idx="0">
                  <c:v>Lepri catturate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Totali!$P$46</c:f>
              <c:numCache/>
            </c:numRef>
          </c:val>
        </c:ser>
        <c:ser>
          <c:idx val="1"/>
          <c:order val="1"/>
          <c:tx>
            <c:strRef>
              <c:f>Totali!$O$47</c:f>
              <c:strCache>
                <c:ptCount val="1"/>
                <c:pt idx="0">
                  <c:v>Immesse in ATC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Totali!$P$47</c:f>
              <c:numCache/>
            </c:numRef>
          </c:val>
        </c:ser>
        <c:axId val="54473538"/>
        <c:axId val="20499795"/>
      </c:barChart>
      <c:catAx>
        <c:axId val="54473538"/>
        <c:scaling>
          <c:orientation val="minMax"/>
        </c:scaling>
        <c:axPos val="b"/>
        <c:delete val="1"/>
        <c:majorTickMark val="out"/>
        <c:minorTickMark val="none"/>
        <c:tickLblPos val="nextTo"/>
        <c:crossAx val="20499795"/>
        <c:crosses val="autoZero"/>
        <c:auto val="1"/>
        <c:lblOffset val="100"/>
        <c:tickLblSkip val="1"/>
        <c:noMultiLvlLbl val="0"/>
      </c:catAx>
      <c:valAx>
        <c:axId val="20499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735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75"/>
          <c:y val="0.42975"/>
          <c:w val="0.2285"/>
          <c:h val="0.19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Totali!#REF!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Totali!#REF!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Totali!#REF!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Totali!#REF!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Totali!#REF!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Totali!#REF!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Totali!#REF!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Totali!#REF!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Totali!#REF!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Totali!#REF!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Totali!#REF!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Totali!#REF!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Totali!#REF!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Totali!#REF!</c:f>
              <c:numCache>
                <c:ptCount val="1"/>
                <c:pt idx="0">
                  <c:v>1</c:v>
                </c:pt>
              </c:numCache>
            </c:numRef>
          </c:val>
        </c:ser>
        <c:axId val="50280428"/>
        <c:axId val="49870669"/>
      </c:barChart>
      <c:catAx>
        <c:axId val="50280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70669"/>
        <c:crosses val="autoZero"/>
        <c:auto val="1"/>
        <c:lblOffset val="100"/>
        <c:tickLblSkip val="1"/>
        <c:noMultiLvlLbl val="0"/>
      </c:catAx>
      <c:valAx>
        <c:axId val="498706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804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Totali!#REF!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Totali!#REF!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Totali!#REF!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Totali!#REF!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Totali!#REF!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Totali!#REF!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Totali!#REF!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Totali!#REF!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Totali!#REF!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Totali!#REF!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Totali!#REF!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Totali!#REF!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Totali!#REF!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Totali!#REF!</c:f>
              <c:numCache>
                <c:ptCount val="1"/>
                <c:pt idx="0">
                  <c:v>1</c:v>
                </c:pt>
              </c:numCache>
            </c:numRef>
          </c:val>
        </c:ser>
        <c:axId val="46182838"/>
        <c:axId val="12992359"/>
      </c:barChart>
      <c:catAx>
        <c:axId val="46182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92359"/>
        <c:crosses val="autoZero"/>
        <c:auto val="1"/>
        <c:lblOffset val="100"/>
        <c:tickLblSkip val="1"/>
        <c:noMultiLvlLbl val="0"/>
      </c:catAx>
      <c:valAx>
        <c:axId val="129923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828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28</xdr:row>
      <xdr:rowOff>142875</xdr:rowOff>
    </xdr:from>
    <xdr:to>
      <xdr:col>16</xdr:col>
      <xdr:colOff>381000</xdr:colOff>
      <xdr:row>41</xdr:row>
      <xdr:rowOff>123825</xdr:rowOff>
    </xdr:to>
    <xdr:graphicFrame>
      <xdr:nvGraphicFramePr>
        <xdr:cNvPr id="1" name="Grafico 3"/>
        <xdr:cNvGraphicFramePr/>
      </xdr:nvGraphicFramePr>
      <xdr:xfrm>
        <a:off x="5724525" y="5648325"/>
        <a:ext cx="506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22</xdr:row>
      <xdr:rowOff>19050</xdr:rowOff>
    </xdr:from>
    <xdr:to>
      <xdr:col>16</xdr:col>
      <xdr:colOff>381000</xdr:colOff>
      <xdr:row>36</xdr:row>
      <xdr:rowOff>9525</xdr:rowOff>
    </xdr:to>
    <xdr:graphicFrame>
      <xdr:nvGraphicFramePr>
        <xdr:cNvPr id="1" name="Grafico 2"/>
        <xdr:cNvGraphicFramePr/>
      </xdr:nvGraphicFramePr>
      <xdr:xfrm>
        <a:off x="5800725" y="4286250"/>
        <a:ext cx="50006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28</xdr:row>
      <xdr:rowOff>123825</xdr:rowOff>
    </xdr:from>
    <xdr:to>
      <xdr:col>16</xdr:col>
      <xdr:colOff>361950</xdr:colOff>
      <xdr:row>41</xdr:row>
      <xdr:rowOff>123825</xdr:rowOff>
    </xdr:to>
    <xdr:graphicFrame>
      <xdr:nvGraphicFramePr>
        <xdr:cNvPr id="1" name="Grafico 2"/>
        <xdr:cNvGraphicFramePr/>
      </xdr:nvGraphicFramePr>
      <xdr:xfrm>
        <a:off x="5772150" y="5467350"/>
        <a:ext cx="49625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19</xdr:row>
      <xdr:rowOff>104775</xdr:rowOff>
    </xdr:from>
    <xdr:to>
      <xdr:col>16</xdr:col>
      <xdr:colOff>381000</xdr:colOff>
      <xdr:row>33</xdr:row>
      <xdr:rowOff>85725</xdr:rowOff>
    </xdr:to>
    <xdr:graphicFrame>
      <xdr:nvGraphicFramePr>
        <xdr:cNvPr id="1" name="Grafico 2"/>
        <xdr:cNvGraphicFramePr/>
      </xdr:nvGraphicFramePr>
      <xdr:xfrm>
        <a:off x="5686425" y="3819525"/>
        <a:ext cx="50673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26</xdr:row>
      <xdr:rowOff>104775</xdr:rowOff>
    </xdr:from>
    <xdr:to>
      <xdr:col>16</xdr:col>
      <xdr:colOff>371475</xdr:colOff>
      <xdr:row>39</xdr:row>
      <xdr:rowOff>123825</xdr:rowOff>
    </xdr:to>
    <xdr:graphicFrame>
      <xdr:nvGraphicFramePr>
        <xdr:cNvPr id="1" name="Grafico 2"/>
        <xdr:cNvGraphicFramePr/>
      </xdr:nvGraphicFramePr>
      <xdr:xfrm>
        <a:off x="5657850" y="5086350"/>
        <a:ext cx="50863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9525</xdr:rowOff>
    </xdr:from>
    <xdr:to>
      <xdr:col>10</xdr:col>
      <xdr:colOff>190500</xdr:colOff>
      <xdr:row>67</xdr:row>
      <xdr:rowOff>76200</xdr:rowOff>
    </xdr:to>
    <xdr:graphicFrame>
      <xdr:nvGraphicFramePr>
        <xdr:cNvPr id="1" name="Grafico 1"/>
        <xdr:cNvGraphicFramePr/>
      </xdr:nvGraphicFramePr>
      <xdr:xfrm>
        <a:off x="9525" y="7048500"/>
        <a:ext cx="701040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276225</xdr:colOff>
      <xdr:row>34</xdr:row>
      <xdr:rowOff>28575</xdr:rowOff>
    </xdr:from>
    <xdr:to>
      <xdr:col>18</xdr:col>
      <xdr:colOff>28575</xdr:colOff>
      <xdr:row>67</xdr:row>
      <xdr:rowOff>152400</xdr:rowOff>
    </xdr:to>
    <xdr:graphicFrame>
      <xdr:nvGraphicFramePr>
        <xdr:cNvPr id="2" name="Grafico 2"/>
        <xdr:cNvGraphicFramePr/>
      </xdr:nvGraphicFramePr>
      <xdr:xfrm>
        <a:off x="7105650" y="7067550"/>
        <a:ext cx="3295650" cy="557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18</xdr:col>
      <xdr:colOff>95250</xdr:colOff>
      <xdr:row>124</xdr:row>
      <xdr:rowOff>0</xdr:rowOff>
    </xdr:to>
    <xdr:graphicFrame>
      <xdr:nvGraphicFramePr>
        <xdr:cNvPr id="3" name="Grafico 6"/>
        <xdr:cNvGraphicFramePr/>
      </xdr:nvGraphicFramePr>
      <xdr:xfrm>
        <a:off x="0" y="21717000"/>
        <a:ext cx="10467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18</xdr:col>
      <xdr:colOff>95250</xdr:colOff>
      <xdr:row>124</xdr:row>
      <xdr:rowOff>0</xdr:rowOff>
    </xdr:to>
    <xdr:graphicFrame>
      <xdr:nvGraphicFramePr>
        <xdr:cNvPr id="4" name="Grafico 7"/>
        <xdr:cNvGraphicFramePr/>
      </xdr:nvGraphicFramePr>
      <xdr:xfrm>
        <a:off x="0" y="21717000"/>
        <a:ext cx="10467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120</xdr:row>
      <xdr:rowOff>114300</xdr:rowOff>
    </xdr:from>
    <xdr:to>
      <xdr:col>18</xdr:col>
      <xdr:colOff>0</xdr:colOff>
      <xdr:row>162</xdr:row>
      <xdr:rowOff>142875</xdr:rowOff>
    </xdr:to>
    <xdr:graphicFrame>
      <xdr:nvGraphicFramePr>
        <xdr:cNvPr id="5" name="Grafico 8"/>
        <xdr:cNvGraphicFramePr/>
      </xdr:nvGraphicFramePr>
      <xdr:xfrm>
        <a:off x="0" y="21183600"/>
        <a:ext cx="10372725" cy="6829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75</xdr:row>
      <xdr:rowOff>66675</xdr:rowOff>
    </xdr:from>
    <xdr:to>
      <xdr:col>18</xdr:col>
      <xdr:colOff>9525</xdr:colOff>
      <xdr:row>117</xdr:row>
      <xdr:rowOff>85725</xdr:rowOff>
    </xdr:to>
    <xdr:graphicFrame>
      <xdr:nvGraphicFramePr>
        <xdr:cNvPr id="6" name="Grafico 10"/>
        <xdr:cNvGraphicFramePr/>
      </xdr:nvGraphicFramePr>
      <xdr:xfrm>
        <a:off x="0" y="13849350"/>
        <a:ext cx="10382250" cy="6819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9"/>
  <sheetViews>
    <sheetView tabSelected="1" zoomScalePageLayoutView="0" workbookViewId="0" topLeftCell="A34">
      <selection activeCell="E51" sqref="E51"/>
    </sheetView>
  </sheetViews>
  <sheetFormatPr defaultColWidth="9.140625" defaultRowHeight="12.75"/>
  <cols>
    <col min="1" max="1" width="26.8515625" style="0" customWidth="1"/>
    <col min="2" max="2" width="12.140625" style="0" customWidth="1"/>
    <col min="3" max="4" width="10.7109375" style="0" customWidth="1"/>
    <col min="5" max="5" width="10.57421875" style="0" customWidth="1"/>
    <col min="6" max="7" width="5.421875" style="0" customWidth="1"/>
    <col min="8" max="9" width="12.7109375" style="0" customWidth="1"/>
    <col min="10" max="10" width="5.57421875" style="0" customWidth="1"/>
    <col min="11" max="11" width="5.8515625" style="0" customWidth="1"/>
    <col min="12" max="12" width="9.7109375" style="0" customWidth="1"/>
    <col min="13" max="13" width="5.57421875" style="0" customWidth="1"/>
    <col min="14" max="14" width="5.8515625" style="0" customWidth="1"/>
    <col min="15" max="15" width="10.7109375" style="0" customWidth="1"/>
    <col min="16" max="16" width="5.57421875" style="0" customWidth="1"/>
    <col min="17" max="17" width="6.00390625" style="0" customWidth="1"/>
  </cols>
  <sheetData>
    <row r="1" ht="26.25" customHeight="1">
      <c r="A1" s="82" t="s">
        <v>178</v>
      </c>
    </row>
    <row r="2" ht="23.25" customHeight="1">
      <c r="A2" s="83"/>
    </row>
    <row r="3" ht="21" customHeight="1" thickBot="1">
      <c r="A3" s="1" t="s">
        <v>31</v>
      </c>
    </row>
    <row r="4" spans="1:17" ht="15.75" thickTop="1">
      <c r="A4" s="6" t="s">
        <v>89</v>
      </c>
      <c r="B4" s="7" t="s">
        <v>124</v>
      </c>
      <c r="C4" s="7" t="s">
        <v>90</v>
      </c>
      <c r="D4" s="7" t="s">
        <v>134</v>
      </c>
      <c r="E4" s="7" t="s">
        <v>90</v>
      </c>
      <c r="F4" s="7" t="s">
        <v>0</v>
      </c>
      <c r="G4" s="7" t="s">
        <v>1</v>
      </c>
      <c r="H4" s="11" t="s">
        <v>122</v>
      </c>
      <c r="I4" s="7" t="s">
        <v>5</v>
      </c>
      <c r="J4" s="7" t="s">
        <v>0</v>
      </c>
      <c r="K4" s="7" t="s">
        <v>1</v>
      </c>
      <c r="L4" s="7" t="s">
        <v>6</v>
      </c>
      <c r="M4" s="7" t="s">
        <v>0</v>
      </c>
      <c r="N4" s="7" t="s">
        <v>1</v>
      </c>
      <c r="O4" s="11" t="s">
        <v>13</v>
      </c>
      <c r="P4" s="7" t="s">
        <v>0</v>
      </c>
      <c r="Q4" s="8" t="s">
        <v>1</v>
      </c>
    </row>
    <row r="5" spans="1:17" ht="15.75" thickBot="1">
      <c r="A5" s="77" t="s">
        <v>129</v>
      </c>
      <c r="B5" s="10" t="s">
        <v>123</v>
      </c>
      <c r="C5" s="10" t="s">
        <v>115</v>
      </c>
      <c r="D5" s="10" t="s">
        <v>121</v>
      </c>
      <c r="E5" s="10" t="s">
        <v>3</v>
      </c>
      <c r="F5" s="10"/>
      <c r="G5" s="37"/>
      <c r="H5" s="37" t="s">
        <v>135</v>
      </c>
      <c r="I5" s="10"/>
      <c r="J5" s="10"/>
      <c r="K5" s="10"/>
      <c r="L5" s="10"/>
      <c r="M5" s="10"/>
      <c r="N5" s="10"/>
      <c r="O5" s="37" t="s">
        <v>2</v>
      </c>
      <c r="P5" s="125"/>
      <c r="Q5" s="126"/>
    </row>
    <row r="6" spans="1:17" ht="15" thickTop="1">
      <c r="A6" s="73" t="s">
        <v>130</v>
      </c>
      <c r="B6" s="122">
        <v>396.6</v>
      </c>
      <c r="C6" s="117"/>
      <c r="D6" s="117"/>
      <c r="E6" s="119"/>
      <c r="F6" s="119"/>
      <c r="G6" s="119"/>
      <c r="H6" s="154">
        <f>SUM(E6/B6*100)</f>
        <v>0</v>
      </c>
      <c r="I6" s="119"/>
      <c r="J6" s="119"/>
      <c r="K6" s="119"/>
      <c r="L6" s="119"/>
      <c r="M6" s="119"/>
      <c r="N6" s="119"/>
      <c r="O6" s="127">
        <f aca="true" t="shared" si="0" ref="O6:Q8">SUM(E6-I6-L6)</f>
        <v>0</v>
      </c>
      <c r="P6" s="127">
        <f t="shared" si="0"/>
        <v>0</v>
      </c>
      <c r="Q6" s="128">
        <f t="shared" si="0"/>
        <v>0</v>
      </c>
    </row>
    <row r="7" spans="1:17" ht="14.25">
      <c r="A7" s="74" t="s">
        <v>64</v>
      </c>
      <c r="B7" s="122">
        <v>260.5</v>
      </c>
      <c r="C7" s="117"/>
      <c r="D7" s="117"/>
      <c r="E7" s="119"/>
      <c r="F7" s="119"/>
      <c r="G7" s="119"/>
      <c r="H7" s="154">
        <f>SUM(E7/B7*100)</f>
        <v>0</v>
      </c>
      <c r="I7" s="119"/>
      <c r="J7" s="119"/>
      <c r="K7" s="119"/>
      <c r="L7" s="119"/>
      <c r="M7" s="119"/>
      <c r="N7" s="119"/>
      <c r="O7" s="127">
        <f t="shared" si="0"/>
        <v>0</v>
      </c>
      <c r="P7" s="127">
        <f t="shared" si="0"/>
        <v>0</v>
      </c>
      <c r="Q7" s="128">
        <f t="shared" si="0"/>
        <v>0</v>
      </c>
    </row>
    <row r="8" spans="1:17" ht="14.25">
      <c r="A8" s="74" t="s">
        <v>65</v>
      </c>
      <c r="B8" s="122">
        <v>467.5</v>
      </c>
      <c r="C8" s="117">
        <v>140</v>
      </c>
      <c r="D8" s="117">
        <v>70</v>
      </c>
      <c r="E8" s="119">
        <v>31</v>
      </c>
      <c r="F8" s="119">
        <v>14</v>
      </c>
      <c r="G8" s="119">
        <v>17</v>
      </c>
      <c r="H8" s="154">
        <f>SUM(E8/B8*100)</f>
        <v>6.631016042780749</v>
      </c>
      <c r="I8" s="119">
        <v>0</v>
      </c>
      <c r="J8" s="119">
        <v>0</v>
      </c>
      <c r="K8" s="119">
        <v>0</v>
      </c>
      <c r="L8" s="119">
        <v>0</v>
      </c>
      <c r="M8" s="119">
        <v>0</v>
      </c>
      <c r="N8" s="119">
        <v>0</v>
      </c>
      <c r="O8" s="127">
        <f t="shared" si="0"/>
        <v>31</v>
      </c>
      <c r="P8" s="127">
        <f t="shared" si="0"/>
        <v>14</v>
      </c>
      <c r="Q8" s="128">
        <f t="shared" si="0"/>
        <v>17</v>
      </c>
    </row>
    <row r="9" spans="1:17" ht="14.25">
      <c r="A9" s="74" t="s">
        <v>66</v>
      </c>
      <c r="B9" s="122">
        <v>801.3</v>
      </c>
      <c r="C9" s="117">
        <v>190</v>
      </c>
      <c r="D9" s="117">
        <v>70</v>
      </c>
      <c r="E9" s="119">
        <v>29</v>
      </c>
      <c r="F9" s="119">
        <v>13</v>
      </c>
      <c r="G9" s="119">
        <v>16</v>
      </c>
      <c r="H9" s="154">
        <f>SUM(E9/B9*100)</f>
        <v>3.619118931735929</v>
      </c>
      <c r="I9" s="119">
        <v>9</v>
      </c>
      <c r="J9" s="119">
        <v>3</v>
      </c>
      <c r="K9" s="119">
        <v>6</v>
      </c>
      <c r="L9" s="119">
        <v>0</v>
      </c>
      <c r="M9" s="119">
        <v>0</v>
      </c>
      <c r="N9" s="119">
        <v>0</v>
      </c>
      <c r="O9" s="127">
        <f>SUM(E9-I9-L9)</f>
        <v>20</v>
      </c>
      <c r="P9" s="127">
        <f aca="true" t="shared" si="1" ref="P9:Q17">SUM(F9-J9-M9)</f>
        <v>10</v>
      </c>
      <c r="Q9" s="128">
        <f t="shared" si="1"/>
        <v>10</v>
      </c>
    </row>
    <row r="10" spans="1:17" ht="14.25">
      <c r="A10" s="97" t="s">
        <v>116</v>
      </c>
      <c r="B10" s="123">
        <v>469.4</v>
      </c>
      <c r="C10" s="118">
        <v>91</v>
      </c>
      <c r="D10" s="118">
        <v>40</v>
      </c>
      <c r="E10" s="120">
        <v>34</v>
      </c>
      <c r="F10" s="120">
        <v>18</v>
      </c>
      <c r="G10" s="120">
        <v>16</v>
      </c>
      <c r="H10" s="154">
        <f aca="true" t="shared" si="2" ref="H10:H16">SUM(E10/B10*100)</f>
        <v>7.243289305496378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7">
        <f aca="true" t="shared" si="3" ref="O10:O17">SUM(E10-I10-L10)</f>
        <v>34</v>
      </c>
      <c r="P10" s="127">
        <f t="shared" si="1"/>
        <v>18</v>
      </c>
      <c r="Q10" s="128">
        <f t="shared" si="1"/>
        <v>16</v>
      </c>
    </row>
    <row r="11" spans="1:17" ht="14.25">
      <c r="A11" s="72" t="s">
        <v>47</v>
      </c>
      <c r="B11" s="123">
        <v>374.63</v>
      </c>
      <c r="C11" s="118">
        <v>48</v>
      </c>
      <c r="D11" s="118">
        <v>45</v>
      </c>
      <c r="E11" s="120"/>
      <c r="F11" s="120"/>
      <c r="G11" s="120"/>
      <c r="H11" s="154">
        <f t="shared" si="2"/>
        <v>0</v>
      </c>
      <c r="I11" s="120"/>
      <c r="J11" s="120"/>
      <c r="K11" s="120"/>
      <c r="L11" s="120"/>
      <c r="M11" s="120"/>
      <c r="N11" s="120"/>
      <c r="O11" s="127">
        <f t="shared" si="3"/>
        <v>0</v>
      </c>
      <c r="P11" s="127">
        <f t="shared" si="1"/>
        <v>0</v>
      </c>
      <c r="Q11" s="128">
        <f t="shared" si="1"/>
        <v>0</v>
      </c>
    </row>
    <row r="12" spans="1:17" ht="14.25">
      <c r="A12" s="74" t="s">
        <v>48</v>
      </c>
      <c r="B12" s="122">
        <v>255.83</v>
      </c>
      <c r="C12" s="117">
        <v>37</v>
      </c>
      <c r="D12" s="117">
        <v>30</v>
      </c>
      <c r="E12" s="119"/>
      <c r="F12" s="119"/>
      <c r="G12" s="119"/>
      <c r="H12" s="154">
        <f t="shared" si="2"/>
        <v>0</v>
      </c>
      <c r="I12" s="119"/>
      <c r="J12" s="119"/>
      <c r="K12" s="119"/>
      <c r="L12" s="119"/>
      <c r="M12" s="119"/>
      <c r="N12" s="119"/>
      <c r="O12" s="127">
        <f t="shared" si="3"/>
        <v>0</v>
      </c>
      <c r="P12" s="127">
        <f t="shared" si="1"/>
        <v>0</v>
      </c>
      <c r="Q12" s="128">
        <f t="shared" si="1"/>
        <v>0</v>
      </c>
    </row>
    <row r="13" spans="1:17" ht="14.25">
      <c r="A13" s="74" t="s">
        <v>55</v>
      </c>
      <c r="B13" s="122">
        <v>135.99</v>
      </c>
      <c r="C13" s="117"/>
      <c r="D13" s="117"/>
      <c r="E13" s="119"/>
      <c r="F13" s="119"/>
      <c r="G13" s="119"/>
      <c r="H13" s="154">
        <f t="shared" si="2"/>
        <v>0</v>
      </c>
      <c r="I13" s="119"/>
      <c r="J13" s="119"/>
      <c r="K13" s="119"/>
      <c r="L13" s="119"/>
      <c r="M13" s="119"/>
      <c r="N13" s="119"/>
      <c r="O13" s="127">
        <f t="shared" si="3"/>
        <v>0</v>
      </c>
      <c r="P13" s="127">
        <f t="shared" si="1"/>
        <v>0</v>
      </c>
      <c r="Q13" s="128">
        <f t="shared" si="1"/>
        <v>0</v>
      </c>
    </row>
    <row r="14" spans="1:17" ht="14.25">
      <c r="A14" s="74" t="s">
        <v>95</v>
      </c>
      <c r="B14" s="122">
        <v>24.35</v>
      </c>
      <c r="C14" s="117"/>
      <c r="D14" s="117"/>
      <c r="E14" s="119"/>
      <c r="F14" s="119"/>
      <c r="G14" s="119"/>
      <c r="H14" s="154">
        <f t="shared" si="2"/>
        <v>0</v>
      </c>
      <c r="I14" s="119"/>
      <c r="J14" s="119"/>
      <c r="K14" s="119"/>
      <c r="L14" s="119"/>
      <c r="M14" s="119"/>
      <c r="N14" s="119"/>
      <c r="O14" s="127">
        <f t="shared" si="3"/>
        <v>0</v>
      </c>
      <c r="P14" s="127">
        <f t="shared" si="1"/>
        <v>0</v>
      </c>
      <c r="Q14" s="128">
        <f t="shared" si="1"/>
        <v>0</v>
      </c>
    </row>
    <row r="15" spans="1:17" ht="14.25">
      <c r="A15" s="74" t="s">
        <v>96</v>
      </c>
      <c r="B15" s="122">
        <v>193</v>
      </c>
      <c r="C15" s="117"/>
      <c r="D15" s="117"/>
      <c r="E15" s="119"/>
      <c r="F15" s="119"/>
      <c r="G15" s="119"/>
      <c r="H15" s="154">
        <f t="shared" si="2"/>
        <v>0</v>
      </c>
      <c r="I15" s="119"/>
      <c r="J15" s="119"/>
      <c r="K15" s="119"/>
      <c r="L15" s="119"/>
      <c r="M15" s="119"/>
      <c r="N15" s="119"/>
      <c r="O15" s="127">
        <f t="shared" si="3"/>
        <v>0</v>
      </c>
      <c r="P15" s="127">
        <f t="shared" si="1"/>
        <v>0</v>
      </c>
      <c r="Q15" s="128">
        <f t="shared" si="1"/>
        <v>0</v>
      </c>
    </row>
    <row r="16" spans="1:17" ht="14.25">
      <c r="A16" s="74" t="s">
        <v>136</v>
      </c>
      <c r="B16" s="122">
        <v>83.7</v>
      </c>
      <c r="C16" s="117"/>
      <c r="D16" s="117"/>
      <c r="E16" s="119"/>
      <c r="F16" s="119"/>
      <c r="G16" s="119"/>
      <c r="H16" s="154">
        <f t="shared" si="2"/>
        <v>0</v>
      </c>
      <c r="I16" s="119"/>
      <c r="J16" s="119"/>
      <c r="K16" s="119"/>
      <c r="L16" s="119"/>
      <c r="M16" s="119"/>
      <c r="N16" s="119"/>
      <c r="O16" s="127">
        <f t="shared" si="3"/>
        <v>0</v>
      </c>
      <c r="P16" s="127">
        <f t="shared" si="1"/>
        <v>0</v>
      </c>
      <c r="Q16" s="128">
        <f>SUM(G16-K16-N16)</f>
        <v>0</v>
      </c>
    </row>
    <row r="17" spans="1:17" ht="14.25">
      <c r="A17" s="74" t="s">
        <v>142</v>
      </c>
      <c r="B17" s="122"/>
      <c r="C17" s="117"/>
      <c r="D17" s="117"/>
      <c r="E17" s="119"/>
      <c r="F17" s="119"/>
      <c r="G17" s="119"/>
      <c r="H17" s="154"/>
      <c r="I17" s="119"/>
      <c r="J17" s="119"/>
      <c r="K17" s="119"/>
      <c r="L17" s="119"/>
      <c r="M17" s="119"/>
      <c r="N17" s="119"/>
      <c r="O17" s="127">
        <f t="shared" si="3"/>
        <v>0</v>
      </c>
      <c r="P17" s="127">
        <f t="shared" si="1"/>
        <v>0</v>
      </c>
      <c r="Q17" s="128">
        <f>SUM(G17-K17-N17)</f>
        <v>0</v>
      </c>
    </row>
    <row r="18" spans="1:17" ht="14.25">
      <c r="A18" s="132"/>
      <c r="B18" s="133"/>
      <c r="C18" s="134"/>
      <c r="D18" s="134"/>
      <c r="E18" s="135"/>
      <c r="F18" s="135"/>
      <c r="G18" s="135"/>
      <c r="H18" s="136"/>
      <c r="I18" s="135"/>
      <c r="J18" s="135"/>
      <c r="K18" s="135"/>
      <c r="L18" s="135"/>
      <c r="M18" s="135"/>
      <c r="N18" s="135"/>
      <c r="O18" s="136"/>
      <c r="P18" s="135"/>
      <c r="Q18" s="137"/>
    </row>
    <row r="19" spans="1:17" ht="14.25">
      <c r="A19" s="74" t="s">
        <v>126</v>
      </c>
      <c r="B19" s="122">
        <v>389.8</v>
      </c>
      <c r="C19" s="117"/>
      <c r="D19" s="117"/>
      <c r="E19" s="119"/>
      <c r="F19" s="119"/>
      <c r="G19" s="119"/>
      <c r="H19" s="127"/>
      <c r="I19" s="119"/>
      <c r="J19" s="119"/>
      <c r="K19" s="119"/>
      <c r="L19" s="119"/>
      <c r="M19" s="119"/>
      <c r="N19" s="119"/>
      <c r="O19" s="127"/>
      <c r="P19" s="119"/>
      <c r="Q19" s="128"/>
    </row>
    <row r="20" spans="1:17" ht="14.25">
      <c r="A20" s="74" t="s">
        <v>127</v>
      </c>
      <c r="B20" s="122">
        <v>473.9</v>
      </c>
      <c r="C20" s="117"/>
      <c r="D20" s="117"/>
      <c r="E20" s="119"/>
      <c r="F20" s="119"/>
      <c r="G20" s="119"/>
      <c r="H20" s="127"/>
      <c r="I20" s="119"/>
      <c r="J20" s="119"/>
      <c r="K20" s="119"/>
      <c r="L20" s="119"/>
      <c r="M20" s="119"/>
      <c r="N20" s="119"/>
      <c r="O20" s="127"/>
      <c r="P20" s="119"/>
      <c r="Q20" s="128"/>
    </row>
    <row r="21" spans="1:17" ht="14.25">
      <c r="A21" s="74" t="s">
        <v>54</v>
      </c>
      <c r="B21" s="122">
        <v>120.4</v>
      </c>
      <c r="C21" s="117"/>
      <c r="D21" s="117"/>
      <c r="E21" s="119"/>
      <c r="F21" s="119"/>
      <c r="G21" s="119"/>
      <c r="H21" s="127"/>
      <c r="I21" s="119"/>
      <c r="J21" s="119"/>
      <c r="K21" s="119"/>
      <c r="L21" s="119"/>
      <c r="M21" s="119"/>
      <c r="N21" s="119"/>
      <c r="O21" s="127"/>
      <c r="P21" s="119"/>
      <c r="Q21" s="128"/>
    </row>
    <row r="22" spans="1:17" ht="14.25">
      <c r="A22" s="74" t="s">
        <v>133</v>
      </c>
      <c r="B22" s="122">
        <v>151.2</v>
      </c>
      <c r="C22" s="117"/>
      <c r="D22" s="117"/>
      <c r="E22" s="119"/>
      <c r="F22" s="119"/>
      <c r="G22" s="119"/>
      <c r="H22" s="127"/>
      <c r="I22" s="119"/>
      <c r="J22" s="119"/>
      <c r="K22" s="119"/>
      <c r="L22" s="119"/>
      <c r="M22" s="119"/>
      <c r="N22" s="119"/>
      <c r="O22" s="127"/>
      <c r="P22" s="119"/>
      <c r="Q22" s="128"/>
    </row>
    <row r="23" spans="1:17" ht="14.25">
      <c r="A23" s="74" t="s">
        <v>128</v>
      </c>
      <c r="B23" s="122">
        <v>4.8</v>
      </c>
      <c r="C23" s="117"/>
      <c r="D23" s="117"/>
      <c r="E23" s="119"/>
      <c r="F23" s="119"/>
      <c r="G23" s="119"/>
      <c r="H23" s="127"/>
      <c r="I23" s="119"/>
      <c r="J23" s="119"/>
      <c r="K23" s="119"/>
      <c r="L23" s="119"/>
      <c r="M23" s="119"/>
      <c r="N23" s="119"/>
      <c r="O23" s="127"/>
      <c r="P23" s="119"/>
      <c r="Q23" s="128"/>
    </row>
    <row r="24" spans="1:17" ht="14.25">
      <c r="A24" s="74" t="s">
        <v>131</v>
      </c>
      <c r="B24" s="122">
        <v>39.7</v>
      </c>
      <c r="C24" s="117"/>
      <c r="D24" s="117"/>
      <c r="E24" s="119"/>
      <c r="F24" s="119"/>
      <c r="G24" s="119"/>
      <c r="H24" s="127"/>
      <c r="I24" s="119"/>
      <c r="J24" s="119"/>
      <c r="K24" s="119"/>
      <c r="L24" s="119"/>
      <c r="M24" s="119"/>
      <c r="N24" s="119"/>
      <c r="O24" s="127"/>
      <c r="P24" s="119"/>
      <c r="Q24" s="128"/>
    </row>
    <row r="25" spans="1:17" ht="14.25">
      <c r="A25" s="74" t="s">
        <v>132</v>
      </c>
      <c r="B25" s="122">
        <v>2</v>
      </c>
      <c r="C25" s="117"/>
      <c r="D25" s="117"/>
      <c r="E25" s="119"/>
      <c r="F25" s="119"/>
      <c r="G25" s="119"/>
      <c r="H25" s="127"/>
      <c r="I25" s="119"/>
      <c r="J25" s="119"/>
      <c r="K25" s="119"/>
      <c r="L25" s="119"/>
      <c r="M25" s="119"/>
      <c r="N25" s="119"/>
      <c r="O25" s="127"/>
      <c r="P25" s="119"/>
      <c r="Q25" s="128"/>
    </row>
    <row r="26" spans="1:17" ht="14.25">
      <c r="A26" s="74" t="s">
        <v>125</v>
      </c>
      <c r="B26" s="122">
        <v>49.5</v>
      </c>
      <c r="C26" s="117"/>
      <c r="D26" s="117"/>
      <c r="E26" s="119"/>
      <c r="F26" s="119"/>
      <c r="G26" s="119"/>
      <c r="H26" s="127"/>
      <c r="I26" s="119"/>
      <c r="J26" s="119"/>
      <c r="K26" s="119"/>
      <c r="L26" s="119"/>
      <c r="M26" s="119"/>
      <c r="N26" s="119"/>
      <c r="O26" s="127"/>
      <c r="P26" s="119"/>
      <c r="Q26" s="128"/>
    </row>
    <row r="27" spans="1:17" ht="15" thickBot="1">
      <c r="A27" s="74" t="s">
        <v>53</v>
      </c>
      <c r="B27" s="122">
        <v>22.8</v>
      </c>
      <c r="C27" s="117"/>
      <c r="D27" s="117"/>
      <c r="E27" s="119"/>
      <c r="F27" s="119"/>
      <c r="G27" s="119"/>
      <c r="H27" s="127"/>
      <c r="I27" s="119"/>
      <c r="J27" s="119"/>
      <c r="K27" s="119"/>
      <c r="L27" s="119"/>
      <c r="M27" s="119"/>
      <c r="N27" s="119"/>
      <c r="O27" s="127"/>
      <c r="P27" s="119"/>
      <c r="Q27" s="128"/>
    </row>
    <row r="28" spans="1:17" ht="16.5" thickBot="1" thickTop="1">
      <c r="A28" s="146" t="s">
        <v>7</v>
      </c>
      <c r="B28" s="124">
        <f aca="true" t="shared" si="4" ref="B28:G28">SUM(B6:B27)</f>
        <v>4716.9</v>
      </c>
      <c r="C28" s="46">
        <f t="shared" si="4"/>
        <v>506</v>
      </c>
      <c r="D28" s="46">
        <f t="shared" si="4"/>
        <v>255</v>
      </c>
      <c r="E28" s="32">
        <f t="shared" si="4"/>
        <v>94</v>
      </c>
      <c r="F28" s="32">
        <f t="shared" si="4"/>
        <v>45</v>
      </c>
      <c r="G28" s="32">
        <f t="shared" si="4"/>
        <v>49</v>
      </c>
      <c r="H28" s="155">
        <f>SUM(H6:H16)</f>
        <v>17.493424280013055</v>
      </c>
      <c r="I28" s="32">
        <f aca="true" t="shared" si="5" ref="I28:N28">SUM(I6:I27)</f>
        <v>9</v>
      </c>
      <c r="J28" s="32">
        <f t="shared" si="5"/>
        <v>3</v>
      </c>
      <c r="K28" s="32">
        <f t="shared" si="5"/>
        <v>6</v>
      </c>
      <c r="L28" s="32">
        <f t="shared" si="5"/>
        <v>0</v>
      </c>
      <c r="M28" s="32">
        <f t="shared" si="5"/>
        <v>0</v>
      </c>
      <c r="N28" s="32">
        <f t="shared" si="5"/>
        <v>0</v>
      </c>
      <c r="O28" s="129">
        <f>SUM(E28-I28-L28)</f>
        <v>85</v>
      </c>
      <c r="P28" s="32">
        <f>SUM(P6:P27)</f>
        <v>42</v>
      </c>
      <c r="Q28" s="130">
        <f>SUM(Q6:Q27)</f>
        <v>43</v>
      </c>
    </row>
    <row r="29" spans="2:15" ht="15" thickTop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2:15" ht="14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2:15" ht="14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8" ht="14.25">
      <c r="A32" s="31"/>
      <c r="B32" s="85"/>
      <c r="C32" s="85"/>
      <c r="D32" s="85"/>
      <c r="E32" s="31"/>
      <c r="F32" s="29"/>
      <c r="G32" s="29"/>
      <c r="H32" s="29"/>
    </row>
    <row r="33" spans="1:13" ht="15" customHeight="1" thickBot="1">
      <c r="A33" s="3" t="s">
        <v>12</v>
      </c>
      <c r="I33" s="3"/>
      <c r="M33" s="3"/>
    </row>
    <row r="34" spans="1:15" ht="15.75" thickTop="1">
      <c r="A34" s="18" t="s">
        <v>11</v>
      </c>
      <c r="B34" s="7" t="s">
        <v>124</v>
      </c>
      <c r="C34" s="19" t="s">
        <v>109</v>
      </c>
      <c r="D34" s="7" t="s">
        <v>0</v>
      </c>
      <c r="E34" s="7" t="s">
        <v>1</v>
      </c>
      <c r="F34" s="138" t="s">
        <v>122</v>
      </c>
      <c r="G34" s="139"/>
      <c r="H34" s="27"/>
      <c r="I34" s="27"/>
      <c r="J34" s="27"/>
      <c r="K34" s="27"/>
      <c r="L34" s="28"/>
      <c r="M34" s="27"/>
      <c r="N34" s="27"/>
      <c r="O34" s="27"/>
    </row>
    <row r="35" spans="1:16" ht="15.75" thickBot="1">
      <c r="A35" s="22" t="s">
        <v>10</v>
      </c>
      <c r="B35" s="10" t="s">
        <v>176</v>
      </c>
      <c r="C35" s="23"/>
      <c r="D35" s="23"/>
      <c r="E35" s="23"/>
      <c r="F35" s="70"/>
      <c r="G35" s="140"/>
      <c r="H35" s="28"/>
      <c r="I35" s="29"/>
      <c r="J35" s="29"/>
      <c r="K35" s="29" t="s">
        <v>15</v>
      </c>
      <c r="L35" s="31">
        <f>$E$28</f>
        <v>94</v>
      </c>
      <c r="M35" s="28"/>
      <c r="N35" s="31"/>
      <c r="O35" s="28"/>
      <c r="P35" s="3"/>
    </row>
    <row r="36" spans="1:16" ht="15.75" thickTop="1">
      <c r="A36" s="75" t="s">
        <v>8</v>
      </c>
      <c r="B36" s="143">
        <v>7974.26</v>
      </c>
      <c r="C36" s="78">
        <v>105</v>
      </c>
      <c r="D36" s="78">
        <v>51</v>
      </c>
      <c r="E36" s="78">
        <v>54</v>
      </c>
      <c r="F36" s="141"/>
      <c r="G36" s="191">
        <f>SUM(C36/B36*100)</f>
        <v>1.3167366000105338</v>
      </c>
      <c r="H36" s="52"/>
      <c r="J36" s="31"/>
      <c r="K36" s="31" t="s">
        <v>18</v>
      </c>
      <c r="L36" s="31">
        <f>$I$28</f>
        <v>9</v>
      </c>
      <c r="M36" s="31"/>
      <c r="N36" s="31"/>
      <c r="O36" s="29"/>
      <c r="P36" s="3"/>
    </row>
    <row r="37" spans="1:15" ht="15" thickBot="1">
      <c r="A37" s="74" t="s">
        <v>9</v>
      </c>
      <c r="B37" s="144">
        <v>3174.59</v>
      </c>
      <c r="C37" s="79">
        <v>47</v>
      </c>
      <c r="D37" s="79">
        <v>24</v>
      </c>
      <c r="E37" s="79">
        <v>23</v>
      </c>
      <c r="F37" s="142"/>
      <c r="G37" s="116">
        <f>SUM(C37/B37*100)</f>
        <v>1.4805061441004979</v>
      </c>
      <c r="H37" s="52"/>
      <c r="J37" s="31"/>
      <c r="K37" s="31" t="s">
        <v>108</v>
      </c>
      <c r="L37" s="31">
        <f>$C$38</f>
        <v>152</v>
      </c>
      <c r="M37" s="31"/>
      <c r="N37" s="31"/>
      <c r="O37" s="31"/>
    </row>
    <row r="38" spans="1:15" ht="16.5" thickBot="1" thickTop="1">
      <c r="A38" s="146" t="s">
        <v>7</v>
      </c>
      <c r="B38" s="131">
        <f>SUM(B36:B37)</f>
        <v>11148.85</v>
      </c>
      <c r="C38" s="80">
        <f>SUM(C36:C37)</f>
        <v>152</v>
      </c>
      <c r="D38" s="80">
        <f>SUM(D36:D37)</f>
        <v>75</v>
      </c>
      <c r="E38" s="80">
        <f>SUM(E36:E37)</f>
        <v>77</v>
      </c>
      <c r="F38" s="81"/>
      <c r="G38" s="195">
        <f>SUM(C38/B38*100)</f>
        <v>1.3633693161178058</v>
      </c>
      <c r="H38" s="94"/>
      <c r="I38" s="28"/>
      <c r="J38" s="28"/>
      <c r="K38" s="28"/>
      <c r="L38" s="28"/>
      <c r="M38" s="28"/>
      <c r="N38" s="28"/>
      <c r="O38" s="29"/>
    </row>
    <row r="39" spans="1:16" ht="15.75" thickTop="1">
      <c r="A39" s="29"/>
      <c r="B39" s="92"/>
      <c r="C39" s="92"/>
      <c r="D39" s="92"/>
      <c r="E39" s="28"/>
      <c r="F39" s="28"/>
      <c r="G39" s="28"/>
      <c r="H39" s="93"/>
      <c r="I39" s="28"/>
      <c r="J39" s="28"/>
      <c r="K39" s="28"/>
      <c r="L39" s="28"/>
      <c r="M39" s="28"/>
      <c r="N39" s="28"/>
      <c r="O39" s="28"/>
      <c r="P39" s="29"/>
    </row>
    <row r="40" spans="1:16" ht="15">
      <c r="A40" s="29"/>
      <c r="B40" s="92"/>
      <c r="C40" s="92"/>
      <c r="D40" s="92"/>
      <c r="E40" s="28"/>
      <c r="F40" s="28"/>
      <c r="G40" s="28"/>
      <c r="H40" s="93"/>
      <c r="I40" s="28"/>
      <c r="J40" s="28"/>
      <c r="K40" s="28"/>
      <c r="L40" s="28"/>
      <c r="M40" s="28"/>
      <c r="N40" s="28"/>
      <c r="O40" s="28"/>
      <c r="P40" s="29"/>
    </row>
    <row r="41" spans="1:16" ht="15">
      <c r="A41" s="29"/>
      <c r="B41" s="92"/>
      <c r="C41" s="92"/>
      <c r="D41" s="92"/>
      <c r="E41" s="28"/>
      <c r="F41" s="28"/>
      <c r="G41" s="28"/>
      <c r="H41" s="93"/>
      <c r="I41" s="28"/>
      <c r="J41" s="28"/>
      <c r="K41" s="28"/>
      <c r="L41" s="28"/>
      <c r="M41" s="28"/>
      <c r="N41" s="28"/>
      <c r="O41" s="28"/>
      <c r="P41" s="29"/>
    </row>
    <row r="42" ht="15">
      <c r="P42" s="3"/>
    </row>
    <row r="43" spans="1:13" ht="15.75" thickBot="1">
      <c r="A43" s="3" t="s">
        <v>141</v>
      </c>
      <c r="B43" s="3"/>
      <c r="C43" s="3"/>
      <c r="D43" s="3"/>
      <c r="E43" s="3"/>
      <c r="F43" s="3"/>
      <c r="G43" s="3"/>
      <c r="H43" s="3" t="s">
        <v>140</v>
      </c>
      <c r="I43" s="3"/>
      <c r="J43" s="3"/>
      <c r="K43" s="3"/>
      <c r="L43" s="3"/>
      <c r="M43" s="3"/>
    </row>
    <row r="44" spans="1:17" ht="16.5" thickBot="1" thickTop="1">
      <c r="A44" s="12" t="s">
        <v>14</v>
      </c>
      <c r="B44" s="43" t="s">
        <v>90</v>
      </c>
      <c r="C44" s="32" t="s">
        <v>0</v>
      </c>
      <c r="D44" s="32" t="s">
        <v>1</v>
      </c>
      <c r="E44" s="147" t="s">
        <v>138</v>
      </c>
      <c r="F44" s="129"/>
      <c r="G44" s="148"/>
      <c r="H44" s="149" t="s">
        <v>139</v>
      </c>
      <c r="I44" s="152"/>
      <c r="J44" s="147" t="s">
        <v>90</v>
      </c>
      <c r="K44" s="13"/>
      <c r="L44" s="32" t="s">
        <v>0</v>
      </c>
      <c r="M44" s="129" t="s">
        <v>137</v>
      </c>
      <c r="N44" s="153"/>
      <c r="O44" s="25" t="s">
        <v>138</v>
      </c>
      <c r="P44" s="44"/>
      <c r="Q44" s="45"/>
    </row>
    <row r="45" spans="1:17" ht="15" thickTop="1">
      <c r="A45" s="35"/>
      <c r="B45" s="145"/>
      <c r="C45" s="9"/>
      <c r="D45" s="9"/>
      <c r="E45" s="20"/>
      <c r="F45" s="39"/>
      <c r="G45" s="150"/>
      <c r="H45" s="35" t="s">
        <v>188</v>
      </c>
      <c r="I45" s="38"/>
      <c r="J45" s="15"/>
      <c r="K45" s="181">
        <v>67</v>
      </c>
      <c r="L45" s="120">
        <v>33</v>
      </c>
      <c r="M45" s="20">
        <v>34</v>
      </c>
      <c r="N45" s="14"/>
      <c r="O45" s="38" t="s">
        <v>187</v>
      </c>
      <c r="P45" s="38"/>
      <c r="Q45" s="21"/>
    </row>
    <row r="46" spans="1:17" ht="14.25">
      <c r="A46" s="115"/>
      <c r="B46" s="4"/>
      <c r="C46" s="4"/>
      <c r="D46" s="4"/>
      <c r="E46" s="16"/>
      <c r="F46" s="113"/>
      <c r="G46" s="95"/>
      <c r="H46" s="115"/>
      <c r="I46" s="113"/>
      <c r="J46" s="16"/>
      <c r="K46" s="114"/>
      <c r="L46" s="4"/>
      <c r="M46" s="16"/>
      <c r="N46" s="114"/>
      <c r="O46" s="113"/>
      <c r="P46" s="113"/>
      <c r="Q46" s="95"/>
    </row>
    <row r="47" spans="1:17" ht="15" thickBot="1">
      <c r="A47" s="42"/>
      <c r="B47" s="5"/>
      <c r="C47" s="111"/>
      <c r="D47" s="111"/>
      <c r="E47" s="69"/>
      <c r="F47" s="151"/>
      <c r="G47" s="112"/>
      <c r="H47" s="36"/>
      <c r="I47" s="151"/>
      <c r="J47" s="69"/>
      <c r="K47" s="110"/>
      <c r="L47" s="111"/>
      <c r="M47" s="69"/>
      <c r="N47" s="68"/>
      <c r="O47" s="31"/>
      <c r="P47" s="31"/>
      <c r="Q47" s="112"/>
    </row>
    <row r="48" spans="1:17" ht="16.5" thickBot="1" thickTop="1">
      <c r="A48" s="146" t="s">
        <v>7</v>
      </c>
      <c r="B48" s="32">
        <f>SUM(B45:B47)</f>
        <v>0</v>
      </c>
      <c r="C48" s="32">
        <f>SUM(C45:C47)</f>
        <v>0</v>
      </c>
      <c r="D48" s="32">
        <f>SUM(D45:D47)</f>
        <v>0</v>
      </c>
      <c r="E48" s="34"/>
      <c r="F48" s="34"/>
      <c r="G48" s="34"/>
      <c r="H48" s="28"/>
      <c r="I48" s="41" t="s">
        <v>7</v>
      </c>
      <c r="J48" s="17"/>
      <c r="K48" s="43">
        <f>SUM(K45:K47)</f>
        <v>67</v>
      </c>
      <c r="L48" s="32">
        <f>SUM(L45:L47)</f>
        <v>33</v>
      </c>
      <c r="M48" s="17">
        <f>SUM(M45:M47)</f>
        <v>34</v>
      </c>
      <c r="N48" s="148"/>
      <c r="O48" s="34"/>
      <c r="P48" s="34"/>
      <c r="Q48" s="40"/>
    </row>
    <row r="49" ht="13.5" thickTop="1"/>
    <row r="171" ht="13.5" customHeight="1"/>
    <row r="172" spans="18:19" ht="12.75">
      <c r="R172" s="29"/>
      <c r="S172" s="29"/>
    </row>
    <row r="173" spans="18:19" ht="12.75">
      <c r="R173" s="49"/>
      <c r="S173" s="49"/>
    </row>
    <row r="174" spans="18:19" ht="12.75">
      <c r="R174" s="49"/>
      <c r="S174" s="49"/>
    </row>
    <row r="175" spans="18:19" ht="12.75">
      <c r="R175" s="49"/>
      <c r="S175" s="49"/>
    </row>
    <row r="176" spans="18:19" ht="12.75">
      <c r="R176" s="49"/>
      <c r="S176" s="49"/>
    </row>
    <row r="177" spans="18:19" ht="12.75">
      <c r="R177" s="49"/>
      <c r="S177" s="49"/>
    </row>
    <row r="178" spans="18:19" ht="12.75">
      <c r="R178" s="49"/>
      <c r="S178" s="49"/>
    </row>
    <row r="179" spans="18:19" ht="12.75">
      <c r="R179" s="49"/>
      <c r="S179" s="49"/>
    </row>
    <row r="180" spans="18:19" ht="12.75">
      <c r="R180" s="49"/>
      <c r="S180" s="49"/>
    </row>
    <row r="181" spans="18:19" ht="12.75">
      <c r="R181" s="49"/>
      <c r="S181" s="49"/>
    </row>
    <row r="182" spans="18:19" ht="12.75">
      <c r="R182" s="49"/>
      <c r="S182" s="49"/>
    </row>
    <row r="183" spans="18:19" ht="12.75">
      <c r="R183" s="49"/>
      <c r="S183" s="49"/>
    </row>
    <row r="184" spans="18:19" s="55" customFormat="1" ht="12.75">
      <c r="R184" s="54"/>
      <c r="S184" s="54"/>
    </row>
    <row r="185" spans="18:19" ht="12.75">
      <c r="R185" s="49"/>
      <c r="S185" s="49"/>
    </row>
    <row r="186" spans="18:19" ht="12.75">
      <c r="R186" s="49"/>
      <c r="S186" s="49"/>
    </row>
    <row r="187" spans="18:19" ht="12.75">
      <c r="R187" s="49"/>
      <c r="S187" s="49"/>
    </row>
    <row r="188" spans="18:19" ht="12.75">
      <c r="R188" s="49"/>
      <c r="S188" s="49"/>
    </row>
    <row r="189" spans="18:19" ht="12.75">
      <c r="R189" s="49"/>
      <c r="S189" s="49"/>
    </row>
    <row r="287" s="96" customFormat="1" ht="15"/>
    <row r="288" s="96" customFormat="1" ht="15"/>
    <row r="289" s="96" customFormat="1" ht="15"/>
    <row r="290" s="96" customFormat="1" ht="15"/>
    <row r="291" s="96" customFormat="1" ht="15"/>
  </sheetData>
  <sheetProtection/>
  <printOptions/>
  <pageMargins left="1.5748031496062993" right="0.3937007874015748" top="0.3937007874015748" bottom="0.3937007874015748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1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27.00390625" style="0" customWidth="1"/>
    <col min="2" max="2" width="12.140625" style="0" customWidth="1"/>
    <col min="3" max="4" width="10.7109375" style="0" customWidth="1"/>
    <col min="5" max="5" width="10.57421875" style="0" customWidth="1"/>
    <col min="6" max="7" width="5.421875" style="0" customWidth="1"/>
    <col min="8" max="9" width="12.7109375" style="0" customWidth="1"/>
    <col min="10" max="10" width="5.57421875" style="0" customWidth="1"/>
    <col min="11" max="11" width="5.8515625" style="0" customWidth="1"/>
    <col min="12" max="12" width="9.7109375" style="0" customWidth="1"/>
    <col min="13" max="13" width="5.57421875" style="0" customWidth="1"/>
    <col min="14" max="14" width="5.8515625" style="0" customWidth="1"/>
    <col min="15" max="15" width="10.7109375" style="0" customWidth="1"/>
    <col min="16" max="16" width="5.57421875" style="0" customWidth="1"/>
    <col min="17" max="17" width="6.00390625" style="0" customWidth="1"/>
  </cols>
  <sheetData>
    <row r="1" ht="26.25" customHeight="1">
      <c r="A1" s="82" t="s">
        <v>178</v>
      </c>
    </row>
    <row r="2" ht="12.75">
      <c r="A2" s="83"/>
    </row>
    <row r="3" ht="18.75" thickBot="1">
      <c r="A3" s="1" t="s">
        <v>143</v>
      </c>
    </row>
    <row r="4" spans="1:17" ht="15.75" thickTop="1">
      <c r="A4" s="6" t="s">
        <v>89</v>
      </c>
      <c r="B4" s="7" t="s">
        <v>124</v>
      </c>
      <c r="C4" s="7" t="s">
        <v>90</v>
      </c>
      <c r="D4" s="7" t="s">
        <v>134</v>
      </c>
      <c r="E4" s="7" t="s">
        <v>90</v>
      </c>
      <c r="F4" s="7" t="s">
        <v>0</v>
      </c>
      <c r="G4" s="7" t="s">
        <v>1</v>
      </c>
      <c r="H4" s="11" t="s">
        <v>122</v>
      </c>
      <c r="I4" s="7" t="s">
        <v>5</v>
      </c>
      <c r="J4" s="7" t="s">
        <v>0</v>
      </c>
      <c r="K4" s="7" t="s">
        <v>1</v>
      </c>
      <c r="L4" s="7" t="s">
        <v>6</v>
      </c>
      <c r="M4" s="7" t="s">
        <v>0</v>
      </c>
      <c r="N4" s="7" t="s">
        <v>1</v>
      </c>
      <c r="O4" s="11" t="s">
        <v>13</v>
      </c>
      <c r="P4" s="7" t="s">
        <v>0</v>
      </c>
      <c r="Q4" s="8" t="s">
        <v>1</v>
      </c>
    </row>
    <row r="5" spans="1:17" ht="15.75" thickBot="1">
      <c r="A5" s="77" t="s">
        <v>129</v>
      </c>
      <c r="B5" s="10" t="s">
        <v>123</v>
      </c>
      <c r="C5" s="10" t="s">
        <v>115</v>
      </c>
      <c r="D5" s="10" t="s">
        <v>121</v>
      </c>
      <c r="E5" s="10" t="s">
        <v>3</v>
      </c>
      <c r="F5" s="10"/>
      <c r="G5" s="37"/>
      <c r="H5" s="37" t="s">
        <v>135</v>
      </c>
      <c r="I5" s="10"/>
      <c r="J5" s="10"/>
      <c r="K5" s="10"/>
      <c r="L5" s="10"/>
      <c r="M5" s="10"/>
      <c r="N5" s="10"/>
      <c r="O5" s="37" t="s">
        <v>2</v>
      </c>
      <c r="P5" s="125"/>
      <c r="Q5" s="126"/>
    </row>
    <row r="6" spans="1:17" ht="15" thickTop="1">
      <c r="A6" s="73" t="s">
        <v>69</v>
      </c>
      <c r="B6" s="122">
        <v>245.5</v>
      </c>
      <c r="C6" s="117"/>
      <c r="D6" s="117"/>
      <c r="E6" s="119"/>
      <c r="F6" s="119"/>
      <c r="G6" s="119"/>
      <c r="H6" s="154">
        <f>SUM(E6/B6*100)</f>
        <v>0</v>
      </c>
      <c r="I6" s="119"/>
      <c r="J6" s="119"/>
      <c r="K6" s="119"/>
      <c r="L6" s="119"/>
      <c r="M6" s="119"/>
      <c r="N6" s="119"/>
      <c r="O6" s="127">
        <f aca="true" t="shared" si="0" ref="O6:Q17">SUM(E6-I6-L6)</f>
        <v>0</v>
      </c>
      <c r="P6" s="127">
        <f t="shared" si="0"/>
        <v>0</v>
      </c>
      <c r="Q6" s="128">
        <f t="shared" si="0"/>
        <v>0</v>
      </c>
    </row>
    <row r="7" spans="1:17" ht="14.25">
      <c r="A7" s="74" t="s">
        <v>68</v>
      </c>
      <c r="B7" s="122">
        <v>210.6</v>
      </c>
      <c r="C7" s="117">
        <v>60</v>
      </c>
      <c r="D7" s="117">
        <v>20</v>
      </c>
      <c r="E7" s="119">
        <v>21</v>
      </c>
      <c r="F7" s="119">
        <v>11</v>
      </c>
      <c r="G7" s="119">
        <v>10</v>
      </c>
      <c r="H7" s="154">
        <f>SUM(E7/B7*100)</f>
        <v>9.971509971509972</v>
      </c>
      <c r="I7" s="119">
        <v>1</v>
      </c>
      <c r="J7" s="119">
        <v>1</v>
      </c>
      <c r="K7" s="119">
        <v>0</v>
      </c>
      <c r="L7" s="119">
        <v>0</v>
      </c>
      <c r="M7" s="119">
        <v>0</v>
      </c>
      <c r="N7" s="119">
        <v>0</v>
      </c>
      <c r="O7" s="127">
        <f t="shared" si="0"/>
        <v>20</v>
      </c>
      <c r="P7" s="127">
        <f t="shared" si="0"/>
        <v>10</v>
      </c>
      <c r="Q7" s="128">
        <f t="shared" si="0"/>
        <v>10</v>
      </c>
    </row>
    <row r="8" spans="1:17" ht="14.25">
      <c r="A8" s="73" t="s">
        <v>52</v>
      </c>
      <c r="B8" s="122">
        <v>608</v>
      </c>
      <c r="C8" s="117">
        <v>170</v>
      </c>
      <c r="D8" s="117">
        <v>50</v>
      </c>
      <c r="E8" s="119">
        <v>39</v>
      </c>
      <c r="F8" s="119">
        <v>15</v>
      </c>
      <c r="G8" s="119">
        <v>24</v>
      </c>
      <c r="H8" s="154">
        <f>SUM(E8/B8*100)</f>
        <v>6.4144736842105265</v>
      </c>
      <c r="I8" s="119">
        <v>0</v>
      </c>
      <c r="J8" s="119">
        <v>0</v>
      </c>
      <c r="K8" s="119">
        <v>0</v>
      </c>
      <c r="L8" s="119">
        <v>0</v>
      </c>
      <c r="M8" s="119">
        <v>0</v>
      </c>
      <c r="N8" s="119">
        <v>0</v>
      </c>
      <c r="O8" s="127">
        <f t="shared" si="0"/>
        <v>39</v>
      </c>
      <c r="P8" s="127">
        <f t="shared" si="0"/>
        <v>15</v>
      </c>
      <c r="Q8" s="128">
        <f t="shared" si="0"/>
        <v>24</v>
      </c>
    </row>
    <row r="9" spans="1:17" ht="14.25">
      <c r="A9" s="74" t="s">
        <v>67</v>
      </c>
      <c r="B9" s="122">
        <v>478.4</v>
      </c>
      <c r="C9" s="117">
        <v>100</v>
      </c>
      <c r="D9" s="117">
        <v>20</v>
      </c>
      <c r="E9" s="119"/>
      <c r="F9" s="119"/>
      <c r="G9" s="119"/>
      <c r="H9" s="154">
        <f>SUM(E9/B9*100)</f>
        <v>0</v>
      </c>
      <c r="I9" s="119"/>
      <c r="J9" s="119"/>
      <c r="K9" s="119"/>
      <c r="L9" s="119"/>
      <c r="M9" s="119"/>
      <c r="N9" s="119"/>
      <c r="O9" s="127">
        <f t="shared" si="0"/>
        <v>0</v>
      </c>
      <c r="P9" s="127">
        <f t="shared" si="0"/>
        <v>0</v>
      </c>
      <c r="Q9" s="128">
        <f t="shared" si="0"/>
        <v>0</v>
      </c>
    </row>
    <row r="10" spans="1:17" ht="14.25">
      <c r="A10" s="74" t="s">
        <v>97</v>
      </c>
      <c r="B10" s="122">
        <v>334.1</v>
      </c>
      <c r="C10" s="117">
        <v>8</v>
      </c>
      <c r="D10" s="117">
        <v>8</v>
      </c>
      <c r="E10" s="119">
        <v>12</v>
      </c>
      <c r="F10" s="119">
        <v>6</v>
      </c>
      <c r="G10" s="119">
        <v>6</v>
      </c>
      <c r="H10" s="154">
        <f>SUM(E10/B10*100)</f>
        <v>3.5917390002993113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  <c r="N10" s="119">
        <v>0</v>
      </c>
      <c r="O10" s="127">
        <f>SUM(E10-I10-L10)</f>
        <v>12</v>
      </c>
      <c r="P10" s="127">
        <f t="shared" si="0"/>
        <v>6</v>
      </c>
      <c r="Q10" s="128">
        <f t="shared" si="0"/>
        <v>6</v>
      </c>
    </row>
    <row r="11" spans="1:17" ht="14.25">
      <c r="A11" s="72" t="s">
        <v>102</v>
      </c>
      <c r="B11" s="123">
        <v>161.6</v>
      </c>
      <c r="C11" s="118">
        <v>45</v>
      </c>
      <c r="D11" s="118">
        <v>10</v>
      </c>
      <c r="E11" s="120"/>
      <c r="F11" s="120"/>
      <c r="G11" s="120"/>
      <c r="H11" s="154">
        <f aca="true" t="shared" si="1" ref="H11:H17">SUM(E11/B11*100)</f>
        <v>0</v>
      </c>
      <c r="I11" s="120"/>
      <c r="J11" s="120"/>
      <c r="K11" s="120"/>
      <c r="L11" s="120"/>
      <c r="M11" s="120"/>
      <c r="N11" s="120"/>
      <c r="O11" s="127">
        <f aca="true" t="shared" si="2" ref="O11:O17">SUM(E11-I11-L11)</f>
        <v>0</v>
      </c>
      <c r="P11" s="127">
        <f t="shared" si="0"/>
        <v>0</v>
      </c>
      <c r="Q11" s="128">
        <f t="shared" si="0"/>
        <v>0</v>
      </c>
    </row>
    <row r="12" spans="1:17" ht="14.25">
      <c r="A12" s="74" t="s">
        <v>49</v>
      </c>
      <c r="B12" s="123">
        <v>95.1</v>
      </c>
      <c r="C12" s="118"/>
      <c r="D12" s="118"/>
      <c r="E12" s="120"/>
      <c r="F12" s="120"/>
      <c r="G12" s="120"/>
      <c r="H12" s="154">
        <f t="shared" si="1"/>
        <v>0</v>
      </c>
      <c r="I12" s="120"/>
      <c r="J12" s="120"/>
      <c r="K12" s="120"/>
      <c r="L12" s="120"/>
      <c r="M12" s="120"/>
      <c r="N12" s="120"/>
      <c r="O12" s="127">
        <f t="shared" si="2"/>
        <v>0</v>
      </c>
      <c r="P12" s="127">
        <f t="shared" si="0"/>
        <v>0</v>
      </c>
      <c r="Q12" s="128">
        <f t="shared" si="0"/>
        <v>0</v>
      </c>
    </row>
    <row r="13" spans="1:17" ht="14.25">
      <c r="A13" s="74" t="s">
        <v>56</v>
      </c>
      <c r="B13" s="122">
        <v>163.9</v>
      </c>
      <c r="C13" s="117"/>
      <c r="D13" s="117"/>
      <c r="E13" s="119"/>
      <c r="F13" s="119"/>
      <c r="G13" s="119"/>
      <c r="H13" s="154">
        <f t="shared" si="1"/>
        <v>0</v>
      </c>
      <c r="I13" s="119"/>
      <c r="J13" s="119"/>
      <c r="K13" s="119"/>
      <c r="L13" s="119"/>
      <c r="M13" s="119"/>
      <c r="N13" s="119"/>
      <c r="O13" s="127">
        <f t="shared" si="2"/>
        <v>0</v>
      </c>
      <c r="P13" s="127">
        <f t="shared" si="0"/>
        <v>0</v>
      </c>
      <c r="Q13" s="128">
        <f t="shared" si="0"/>
        <v>0</v>
      </c>
    </row>
    <row r="14" spans="1:17" ht="14.25">
      <c r="A14" s="74" t="s">
        <v>57</v>
      </c>
      <c r="B14" s="122">
        <v>101.4</v>
      </c>
      <c r="C14" s="117">
        <v>40</v>
      </c>
      <c r="D14" s="117">
        <v>10</v>
      </c>
      <c r="E14" s="119"/>
      <c r="F14" s="119"/>
      <c r="G14" s="119"/>
      <c r="H14" s="154">
        <f t="shared" si="1"/>
        <v>0</v>
      </c>
      <c r="I14" s="119"/>
      <c r="J14" s="119"/>
      <c r="K14" s="119"/>
      <c r="L14" s="119"/>
      <c r="M14" s="119"/>
      <c r="N14" s="119"/>
      <c r="O14" s="127">
        <f t="shared" si="2"/>
        <v>0</v>
      </c>
      <c r="P14" s="127">
        <f t="shared" si="0"/>
        <v>0</v>
      </c>
      <c r="Q14" s="128">
        <f t="shared" si="0"/>
        <v>0</v>
      </c>
    </row>
    <row r="15" spans="1:17" ht="14.25">
      <c r="A15" s="74" t="s">
        <v>98</v>
      </c>
      <c r="B15" s="122">
        <v>26.2</v>
      </c>
      <c r="C15" s="117"/>
      <c r="D15" s="117"/>
      <c r="E15" s="119"/>
      <c r="F15" s="119"/>
      <c r="G15" s="119"/>
      <c r="H15" s="154">
        <f t="shared" si="1"/>
        <v>0</v>
      </c>
      <c r="I15" s="119"/>
      <c r="J15" s="119"/>
      <c r="K15" s="119"/>
      <c r="L15" s="119"/>
      <c r="M15" s="119"/>
      <c r="N15" s="119"/>
      <c r="O15" s="127">
        <f t="shared" si="2"/>
        <v>0</v>
      </c>
      <c r="P15" s="127">
        <f t="shared" si="0"/>
        <v>0</v>
      </c>
      <c r="Q15" s="128">
        <f t="shared" si="0"/>
        <v>0</v>
      </c>
    </row>
    <row r="16" spans="1:17" ht="14.25">
      <c r="A16" s="74" t="s">
        <v>99</v>
      </c>
      <c r="B16" s="122">
        <v>138.2</v>
      </c>
      <c r="C16" s="117"/>
      <c r="D16" s="117"/>
      <c r="E16" s="119"/>
      <c r="F16" s="119"/>
      <c r="G16" s="119"/>
      <c r="H16" s="154">
        <f t="shared" si="1"/>
        <v>0</v>
      </c>
      <c r="I16" s="119"/>
      <c r="J16" s="119"/>
      <c r="K16" s="119"/>
      <c r="L16" s="119"/>
      <c r="M16" s="119"/>
      <c r="N16" s="119"/>
      <c r="O16" s="127">
        <f t="shared" si="2"/>
        <v>0</v>
      </c>
      <c r="P16" s="127">
        <f t="shared" si="0"/>
        <v>0</v>
      </c>
      <c r="Q16" s="128">
        <f t="shared" si="0"/>
        <v>0</v>
      </c>
    </row>
    <row r="17" spans="1:17" ht="14.25">
      <c r="A17" s="74" t="s">
        <v>110</v>
      </c>
      <c r="B17" s="122">
        <v>444.9</v>
      </c>
      <c r="C17" s="117">
        <v>150</v>
      </c>
      <c r="D17" s="117">
        <v>60</v>
      </c>
      <c r="E17" s="119">
        <v>51</v>
      </c>
      <c r="F17" s="119">
        <v>20</v>
      </c>
      <c r="G17" s="119">
        <v>31</v>
      </c>
      <c r="H17" s="154">
        <f t="shared" si="1"/>
        <v>11.46325016857721</v>
      </c>
      <c r="I17" s="119">
        <v>0</v>
      </c>
      <c r="J17" s="119">
        <v>0</v>
      </c>
      <c r="K17" s="119">
        <v>0</v>
      </c>
      <c r="L17" s="119">
        <v>0</v>
      </c>
      <c r="M17" s="119">
        <v>0</v>
      </c>
      <c r="N17" s="119">
        <v>0</v>
      </c>
      <c r="O17" s="127">
        <f t="shared" si="2"/>
        <v>51</v>
      </c>
      <c r="P17" s="127">
        <f t="shared" si="0"/>
        <v>20</v>
      </c>
      <c r="Q17" s="128">
        <f>SUM(G17-K17-N17)</f>
        <v>31</v>
      </c>
    </row>
    <row r="18" spans="1:17" ht="14.25">
      <c r="A18" s="132"/>
      <c r="B18" s="133"/>
      <c r="C18" s="134"/>
      <c r="D18" s="134"/>
      <c r="E18" s="135"/>
      <c r="F18" s="135"/>
      <c r="G18" s="135"/>
      <c r="H18" s="136"/>
      <c r="I18" s="135"/>
      <c r="J18" s="135"/>
      <c r="K18" s="135"/>
      <c r="L18" s="135"/>
      <c r="M18" s="135"/>
      <c r="N18" s="135"/>
      <c r="O18" s="136"/>
      <c r="P18" s="135"/>
      <c r="Q18" s="137"/>
    </row>
    <row r="19" spans="1:17" ht="14.25">
      <c r="A19" s="74" t="s">
        <v>164</v>
      </c>
      <c r="B19" s="122">
        <v>103.7</v>
      </c>
      <c r="C19" s="117"/>
      <c r="D19" s="117"/>
      <c r="E19" s="119"/>
      <c r="F19" s="119"/>
      <c r="G19" s="119"/>
      <c r="H19" s="127"/>
      <c r="I19" s="119"/>
      <c r="J19" s="119"/>
      <c r="K19" s="119"/>
      <c r="L19" s="119"/>
      <c r="M19" s="119"/>
      <c r="N19" s="119"/>
      <c r="O19" s="127"/>
      <c r="P19" s="119"/>
      <c r="Q19" s="128"/>
    </row>
    <row r="20" spans="1:17" ht="15" thickBot="1">
      <c r="A20" s="74" t="s">
        <v>58</v>
      </c>
      <c r="B20" s="122">
        <v>29.3</v>
      </c>
      <c r="C20" s="117"/>
      <c r="D20" s="117"/>
      <c r="E20" s="119"/>
      <c r="F20" s="119"/>
      <c r="G20" s="119"/>
      <c r="H20" s="127"/>
      <c r="I20" s="119"/>
      <c r="J20" s="119"/>
      <c r="K20" s="119"/>
      <c r="L20" s="119"/>
      <c r="M20" s="119"/>
      <c r="N20" s="119"/>
      <c r="O20" s="127"/>
      <c r="P20" s="119"/>
      <c r="Q20" s="128"/>
    </row>
    <row r="21" spans="1:17" ht="16.5" thickBot="1" thickTop="1">
      <c r="A21" s="146" t="s">
        <v>7</v>
      </c>
      <c r="B21" s="124">
        <f aca="true" t="shared" si="3" ref="B21:G21">SUM(B6:B20)</f>
        <v>3140.8999999999996</v>
      </c>
      <c r="C21" s="46">
        <f t="shared" si="3"/>
        <v>573</v>
      </c>
      <c r="D21" s="46">
        <f t="shared" si="3"/>
        <v>178</v>
      </c>
      <c r="E21" s="32">
        <f t="shared" si="3"/>
        <v>123</v>
      </c>
      <c r="F21" s="32">
        <f t="shared" si="3"/>
        <v>52</v>
      </c>
      <c r="G21" s="32">
        <f t="shared" si="3"/>
        <v>71</v>
      </c>
      <c r="H21" s="155">
        <f>SUM(H6:H17)</f>
        <v>31.44097282459702</v>
      </c>
      <c r="I21" s="32">
        <f aca="true" t="shared" si="4" ref="I21:N21">SUM(I6:I20)</f>
        <v>1</v>
      </c>
      <c r="J21" s="32">
        <f t="shared" si="4"/>
        <v>1</v>
      </c>
      <c r="K21" s="32">
        <f t="shared" si="4"/>
        <v>0</v>
      </c>
      <c r="L21" s="32">
        <f t="shared" si="4"/>
        <v>0</v>
      </c>
      <c r="M21" s="32">
        <f t="shared" si="4"/>
        <v>0</v>
      </c>
      <c r="N21" s="32">
        <f t="shared" si="4"/>
        <v>0</v>
      </c>
      <c r="O21" s="129">
        <f>SUM(E21-I21-L21)</f>
        <v>122</v>
      </c>
      <c r="P21" s="32">
        <f>SUM(P6:P20)</f>
        <v>51</v>
      </c>
      <c r="Q21" s="130">
        <f>SUM(Q6:Q20)</f>
        <v>71</v>
      </c>
    </row>
    <row r="22" spans="2:15" ht="15" thickTop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2:15" ht="14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2:15" ht="14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8" ht="14.25">
      <c r="A25" s="31"/>
      <c r="B25" s="85"/>
      <c r="C25" s="85"/>
      <c r="D25" s="85"/>
      <c r="E25" s="31"/>
      <c r="F25" s="29"/>
      <c r="G25" s="29"/>
      <c r="H25" s="29"/>
    </row>
    <row r="26" spans="1:13" ht="15.75" thickBot="1">
      <c r="A26" s="3" t="s">
        <v>12</v>
      </c>
      <c r="I26" s="3"/>
      <c r="M26" s="3"/>
    </row>
    <row r="27" spans="1:15" ht="15.75" thickTop="1">
      <c r="A27" s="18" t="s">
        <v>11</v>
      </c>
      <c r="B27" s="7" t="s">
        <v>124</v>
      </c>
      <c r="C27" s="19" t="s">
        <v>109</v>
      </c>
      <c r="D27" s="7" t="s">
        <v>0</v>
      </c>
      <c r="E27" s="7" t="s">
        <v>1</v>
      </c>
      <c r="F27" s="138" t="s">
        <v>122</v>
      </c>
      <c r="G27" s="139"/>
      <c r="H27" s="27"/>
      <c r="I27" s="27"/>
      <c r="J27" s="27"/>
      <c r="K27" s="27"/>
      <c r="L27" s="28"/>
      <c r="M27" s="27"/>
      <c r="N27" s="27"/>
      <c r="O27" s="27"/>
    </row>
    <row r="28" spans="1:16" ht="15.75" thickBot="1">
      <c r="A28" s="22" t="s">
        <v>10</v>
      </c>
      <c r="B28" s="10" t="s">
        <v>176</v>
      </c>
      <c r="C28" s="23"/>
      <c r="D28" s="23"/>
      <c r="E28" s="23"/>
      <c r="F28" s="70"/>
      <c r="G28" s="140"/>
      <c r="H28" s="28"/>
      <c r="I28" s="29"/>
      <c r="J28" s="29"/>
      <c r="K28" s="29" t="s">
        <v>15</v>
      </c>
      <c r="L28" s="31">
        <f>E21</f>
        <v>123</v>
      </c>
      <c r="M28" s="28"/>
      <c r="N28" s="31"/>
      <c r="O28" s="28"/>
      <c r="P28" s="3"/>
    </row>
    <row r="29" spans="1:16" ht="15.75" thickTop="1">
      <c r="A29" s="75" t="s">
        <v>165</v>
      </c>
      <c r="B29" s="143">
        <v>1580.37</v>
      </c>
      <c r="C29" s="78">
        <v>35</v>
      </c>
      <c r="D29" s="78">
        <v>16</v>
      </c>
      <c r="E29" s="78">
        <v>19</v>
      </c>
      <c r="F29" s="141"/>
      <c r="G29" s="192">
        <f>SUM(C29/B29*100)</f>
        <v>2.214671247872334</v>
      </c>
      <c r="H29" s="52"/>
      <c r="J29" s="31"/>
      <c r="K29" s="31" t="s">
        <v>18</v>
      </c>
      <c r="L29" s="31">
        <f>I21</f>
        <v>1</v>
      </c>
      <c r="M29" s="31"/>
      <c r="N29" s="31"/>
      <c r="O29" s="29"/>
      <c r="P29" s="3"/>
    </row>
    <row r="30" spans="1:16" ht="15">
      <c r="A30" s="97" t="s">
        <v>166</v>
      </c>
      <c r="B30" s="143">
        <v>1953.3</v>
      </c>
      <c r="C30" s="78">
        <v>54</v>
      </c>
      <c r="D30" s="78">
        <v>23</v>
      </c>
      <c r="E30" s="78">
        <v>31</v>
      </c>
      <c r="F30" s="156"/>
      <c r="G30" s="193">
        <f>SUM(C30/B30*100)</f>
        <v>2.7645522961142683</v>
      </c>
      <c r="H30" s="52"/>
      <c r="J30" s="31"/>
      <c r="K30" s="31" t="s">
        <v>108</v>
      </c>
      <c r="L30" s="31">
        <f>C32</f>
        <v>115</v>
      </c>
      <c r="M30" s="31"/>
      <c r="N30" s="31"/>
      <c r="O30" s="29"/>
      <c r="P30" s="3"/>
    </row>
    <row r="31" spans="1:15" ht="15.75" thickBot="1">
      <c r="A31" s="74" t="s">
        <v>167</v>
      </c>
      <c r="B31" s="144">
        <v>785.57</v>
      </c>
      <c r="C31" s="79">
        <v>26</v>
      </c>
      <c r="D31" s="79">
        <v>11</v>
      </c>
      <c r="E31" s="79">
        <v>15</v>
      </c>
      <c r="F31" s="142"/>
      <c r="G31" s="116">
        <f>SUM(C31/B31*100)</f>
        <v>3.309698690123095</v>
      </c>
      <c r="H31" s="52"/>
      <c r="J31" s="31"/>
      <c r="K31" s="28"/>
      <c r="L31" s="28"/>
      <c r="M31" s="31"/>
      <c r="N31" s="31"/>
      <c r="O31" s="31"/>
    </row>
    <row r="32" spans="1:15" ht="16.5" thickBot="1" thickTop="1">
      <c r="A32" s="146" t="s">
        <v>7</v>
      </c>
      <c r="B32" s="131">
        <f>SUM(B29:B31)</f>
        <v>4319.24</v>
      </c>
      <c r="C32" s="80">
        <f>SUM(C29:C31)</f>
        <v>115</v>
      </c>
      <c r="D32" s="80">
        <f>SUM(D29:D31)</f>
        <v>50</v>
      </c>
      <c r="E32" s="80">
        <f>SUM(E29:E31)</f>
        <v>65</v>
      </c>
      <c r="F32" s="81"/>
      <c r="G32" s="195">
        <f>SUM(C32/B32*100)</f>
        <v>2.6625054407719877</v>
      </c>
      <c r="H32" s="94"/>
      <c r="I32" s="28"/>
      <c r="J32" s="28"/>
      <c r="K32" s="28"/>
      <c r="L32" s="28"/>
      <c r="M32" s="28"/>
      <c r="N32" s="28"/>
      <c r="O32" s="29"/>
    </row>
    <row r="33" spans="1:16" ht="15.75" thickTop="1">
      <c r="A33" s="29"/>
      <c r="B33" s="92"/>
      <c r="C33" s="92"/>
      <c r="D33" s="92"/>
      <c r="E33" s="28"/>
      <c r="F33" s="28"/>
      <c r="G33" s="28"/>
      <c r="H33" s="93"/>
      <c r="I33" s="28"/>
      <c r="J33" s="28"/>
      <c r="K33" s="28"/>
      <c r="L33" s="28"/>
      <c r="M33" s="28"/>
      <c r="N33" s="28"/>
      <c r="O33" s="28"/>
      <c r="P33" s="29"/>
    </row>
    <row r="34" spans="1:16" ht="15">
      <c r="A34" s="29"/>
      <c r="B34" s="92"/>
      <c r="C34" s="92"/>
      <c r="D34" s="92"/>
      <c r="E34" s="28"/>
      <c r="F34" s="28"/>
      <c r="G34" s="28"/>
      <c r="H34" s="93"/>
      <c r="I34" s="28"/>
      <c r="J34" s="28"/>
      <c r="K34" s="28"/>
      <c r="L34" s="28"/>
      <c r="M34" s="28"/>
      <c r="N34" s="28"/>
      <c r="O34" s="28"/>
      <c r="P34" s="29"/>
    </row>
    <row r="35" spans="1:16" ht="15">
      <c r="A35" s="29"/>
      <c r="B35" s="92"/>
      <c r="C35" s="92"/>
      <c r="D35" s="92"/>
      <c r="E35" s="28"/>
      <c r="F35" s="28"/>
      <c r="G35" s="28"/>
      <c r="H35" s="93"/>
      <c r="I35" s="28"/>
      <c r="J35" s="28"/>
      <c r="M35" s="28"/>
      <c r="N35" s="28"/>
      <c r="O35" s="28"/>
      <c r="P35" s="29"/>
    </row>
    <row r="36" spans="11:16" ht="15">
      <c r="K36" s="3"/>
      <c r="L36" s="3"/>
      <c r="P36" s="3"/>
    </row>
    <row r="37" spans="1:13" ht="15.75" thickBot="1">
      <c r="A37" s="199" t="s">
        <v>181</v>
      </c>
      <c r="B37" s="3"/>
      <c r="C37" s="3"/>
      <c r="D37" s="3"/>
      <c r="E37" s="3"/>
      <c r="F37" s="3"/>
      <c r="G37" s="3"/>
      <c r="H37" s="3" t="s">
        <v>140</v>
      </c>
      <c r="I37" s="3"/>
      <c r="K37" s="3"/>
      <c r="L37" s="3"/>
      <c r="M37" s="3"/>
    </row>
    <row r="38" spans="1:17" ht="16.5" thickBot="1" thickTop="1">
      <c r="A38" s="12" t="s">
        <v>14</v>
      </c>
      <c r="B38" s="43" t="s">
        <v>90</v>
      </c>
      <c r="C38" s="32" t="s">
        <v>0</v>
      </c>
      <c r="D38" s="32" t="s">
        <v>1</v>
      </c>
      <c r="E38" s="147" t="s">
        <v>138</v>
      </c>
      <c r="F38" s="129"/>
      <c r="G38" s="148"/>
      <c r="H38" s="149" t="s">
        <v>139</v>
      </c>
      <c r="I38" s="152"/>
      <c r="J38" s="147" t="s">
        <v>90</v>
      </c>
      <c r="K38" s="13"/>
      <c r="L38" s="32" t="s">
        <v>0</v>
      </c>
      <c r="M38" s="129" t="s">
        <v>137</v>
      </c>
      <c r="N38" s="153"/>
      <c r="O38" s="25" t="s">
        <v>138</v>
      </c>
      <c r="P38" s="44"/>
      <c r="Q38" s="45"/>
    </row>
    <row r="39" spans="1:17" ht="15" thickTop="1">
      <c r="A39" s="198" t="s">
        <v>52</v>
      </c>
      <c r="B39" s="179">
        <v>6</v>
      </c>
      <c r="C39" s="120">
        <v>3</v>
      </c>
      <c r="D39" s="120">
        <v>3</v>
      </c>
      <c r="E39" s="20" t="s">
        <v>35</v>
      </c>
      <c r="F39" s="39"/>
      <c r="G39" s="150"/>
      <c r="H39" s="35" t="s">
        <v>35</v>
      </c>
      <c r="I39" s="38"/>
      <c r="J39" s="15"/>
      <c r="K39" s="181">
        <v>3</v>
      </c>
      <c r="L39" s="120">
        <v>2</v>
      </c>
      <c r="M39" s="185">
        <v>1</v>
      </c>
      <c r="N39" s="38"/>
      <c r="O39" s="204" t="s">
        <v>187</v>
      </c>
      <c r="P39" s="38"/>
      <c r="Q39" s="21"/>
    </row>
    <row r="40" spans="1:17" ht="14.25">
      <c r="A40" s="42" t="s">
        <v>52</v>
      </c>
      <c r="B40" s="120">
        <v>5</v>
      </c>
      <c r="C40" s="120">
        <v>2</v>
      </c>
      <c r="D40" s="120">
        <v>3</v>
      </c>
      <c r="E40" s="20" t="s">
        <v>37</v>
      </c>
      <c r="F40" s="38"/>
      <c r="G40" s="21"/>
      <c r="H40" s="42" t="s">
        <v>188</v>
      </c>
      <c r="I40" s="38"/>
      <c r="J40" s="20"/>
      <c r="K40" s="181">
        <v>33</v>
      </c>
      <c r="L40" s="120">
        <v>16</v>
      </c>
      <c r="M40" s="185">
        <v>17</v>
      </c>
      <c r="N40" s="14"/>
      <c r="O40" s="38" t="s">
        <v>187</v>
      </c>
      <c r="P40" s="38"/>
      <c r="Q40" s="21"/>
    </row>
    <row r="41" spans="1:17" ht="14.25">
      <c r="A41" s="115" t="s">
        <v>68</v>
      </c>
      <c r="B41" s="120">
        <v>4</v>
      </c>
      <c r="C41" s="120">
        <v>2</v>
      </c>
      <c r="D41" s="120">
        <v>2</v>
      </c>
      <c r="E41" s="20" t="s">
        <v>35</v>
      </c>
      <c r="F41" s="38"/>
      <c r="G41" s="21"/>
      <c r="H41" s="42"/>
      <c r="I41" s="38"/>
      <c r="J41" s="20"/>
      <c r="K41" s="181"/>
      <c r="L41" s="120"/>
      <c r="M41" s="185"/>
      <c r="N41" s="14"/>
      <c r="O41" s="38"/>
      <c r="P41" s="38"/>
      <c r="Q41" s="21"/>
    </row>
    <row r="42" spans="1:17" ht="14.25">
      <c r="A42" s="115" t="s">
        <v>68</v>
      </c>
      <c r="B42" s="119">
        <v>4</v>
      </c>
      <c r="C42" s="119">
        <v>2</v>
      </c>
      <c r="D42" s="119">
        <v>2</v>
      </c>
      <c r="E42" s="20" t="s">
        <v>37</v>
      </c>
      <c r="F42" s="113"/>
      <c r="G42" s="95"/>
      <c r="H42" s="115"/>
      <c r="I42" s="113"/>
      <c r="J42" s="16"/>
      <c r="K42" s="183"/>
      <c r="L42" s="119"/>
      <c r="M42" s="156"/>
      <c r="N42" s="14"/>
      <c r="O42" s="113"/>
      <c r="P42" s="113"/>
      <c r="Q42" s="95"/>
    </row>
    <row r="43" spans="1:17" ht="14.25">
      <c r="A43" s="42" t="s">
        <v>180</v>
      </c>
      <c r="B43" s="197">
        <v>8</v>
      </c>
      <c r="C43" s="119">
        <v>3</v>
      </c>
      <c r="D43" s="119">
        <v>5</v>
      </c>
      <c r="E43" s="20" t="s">
        <v>35</v>
      </c>
      <c r="F43" s="38"/>
      <c r="G43" s="21"/>
      <c r="H43" s="115"/>
      <c r="I43" s="113"/>
      <c r="J43" s="16"/>
      <c r="K43" s="183"/>
      <c r="L43" s="119"/>
      <c r="M43" s="156"/>
      <c r="N43" s="14"/>
      <c r="O43" s="113"/>
      <c r="P43" s="113"/>
      <c r="Q43" s="95"/>
    </row>
    <row r="44" spans="1:17" ht="14.25">
      <c r="A44" s="42" t="s">
        <v>180</v>
      </c>
      <c r="B44" s="197">
        <v>8</v>
      </c>
      <c r="C44" s="119">
        <v>3</v>
      </c>
      <c r="D44" s="119">
        <v>5</v>
      </c>
      <c r="E44" s="20" t="s">
        <v>37</v>
      </c>
      <c r="F44" s="38"/>
      <c r="G44" s="21"/>
      <c r="H44" s="115"/>
      <c r="I44" s="113"/>
      <c r="J44" s="16"/>
      <c r="K44" s="183"/>
      <c r="L44" s="119"/>
      <c r="M44" s="156"/>
      <c r="N44" s="14"/>
      <c r="O44" s="113"/>
      <c r="P44" s="113"/>
      <c r="Q44" s="95"/>
    </row>
    <row r="45" spans="1:17" ht="14.25">
      <c r="A45" s="42" t="s">
        <v>179</v>
      </c>
      <c r="B45" s="197">
        <v>4</v>
      </c>
      <c r="C45" s="119">
        <v>2</v>
      </c>
      <c r="D45" s="119">
        <v>2</v>
      </c>
      <c r="E45" s="20" t="s">
        <v>35</v>
      </c>
      <c r="F45" s="38"/>
      <c r="G45" s="21"/>
      <c r="H45" s="115"/>
      <c r="I45" s="114"/>
      <c r="J45" s="16"/>
      <c r="K45" s="183"/>
      <c r="L45" s="119"/>
      <c r="M45" s="156"/>
      <c r="N45" s="114"/>
      <c r="O45" s="16"/>
      <c r="P45" s="113"/>
      <c r="Q45" s="95"/>
    </row>
    <row r="46" spans="1:17" ht="15" thickBot="1">
      <c r="A46" s="42" t="s">
        <v>179</v>
      </c>
      <c r="B46" s="180">
        <v>4</v>
      </c>
      <c r="C46" s="162">
        <v>2</v>
      </c>
      <c r="D46" s="162">
        <v>2</v>
      </c>
      <c r="E46" s="69" t="s">
        <v>37</v>
      </c>
      <c r="F46" s="151"/>
      <c r="G46" s="112"/>
      <c r="H46" s="36"/>
      <c r="I46" s="151"/>
      <c r="J46" s="69"/>
      <c r="K46" s="184"/>
      <c r="L46" s="162"/>
      <c r="M46" s="186"/>
      <c r="N46" s="68"/>
      <c r="O46" s="31"/>
      <c r="P46" s="31"/>
      <c r="Q46" s="112"/>
    </row>
    <row r="47" spans="1:17" ht="16.5" thickBot="1" thickTop="1">
      <c r="A47" s="146" t="s">
        <v>7</v>
      </c>
      <c r="B47" s="32">
        <f>SUM(B39:B46)</f>
        <v>43</v>
      </c>
      <c r="C47" s="32">
        <f>SUM(C39:C46)</f>
        <v>19</v>
      </c>
      <c r="D47" s="32">
        <f>SUM(D39:D46)</f>
        <v>24</v>
      </c>
      <c r="E47" s="34"/>
      <c r="F47" s="34"/>
      <c r="G47" s="34"/>
      <c r="H47" s="28"/>
      <c r="I47" s="41" t="s">
        <v>7</v>
      </c>
      <c r="J47" s="17"/>
      <c r="K47" s="43">
        <f>SUM(K39:K46)</f>
        <v>36</v>
      </c>
      <c r="L47" s="32">
        <f>SUM(L39:L46)</f>
        <v>18</v>
      </c>
      <c r="M47" s="81">
        <f>SUM(M39:M46)</f>
        <v>18</v>
      </c>
      <c r="N47" s="148"/>
      <c r="O47" s="34"/>
      <c r="P47" s="34"/>
      <c r="Q47" s="40"/>
    </row>
    <row r="48" ht="13.5" thickTop="1"/>
    <row r="194" spans="1:17" ht="12.75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</row>
    <row r="297" spans="1:17" ht="15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</row>
    <row r="298" spans="1:17" ht="15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</row>
    <row r="299" spans="1:17" ht="15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</row>
    <row r="300" spans="1:17" ht="15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</row>
    <row r="301" spans="1:17" ht="15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</row>
  </sheetData>
  <sheetProtection/>
  <printOptions/>
  <pageMargins left="1.1811023622047245" right="0.3937007874015748" top="0.3937007874015748" bottom="0.3937007874015748" header="0.31496062992125984" footer="0.3149606299212598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4"/>
  <sheetViews>
    <sheetView zoomScalePageLayoutView="0" workbookViewId="0" topLeftCell="A4">
      <selection activeCell="C40" sqref="C40"/>
    </sheetView>
  </sheetViews>
  <sheetFormatPr defaultColWidth="9.140625" defaultRowHeight="12.75"/>
  <cols>
    <col min="1" max="1" width="26.28125" style="0" customWidth="1"/>
    <col min="2" max="2" width="12.140625" style="0" customWidth="1"/>
    <col min="3" max="4" width="10.7109375" style="0" customWidth="1"/>
    <col min="5" max="5" width="10.57421875" style="0" customWidth="1"/>
    <col min="6" max="7" width="5.421875" style="0" customWidth="1"/>
    <col min="8" max="9" width="12.7109375" style="0" customWidth="1"/>
    <col min="10" max="10" width="5.57421875" style="0" customWidth="1"/>
    <col min="11" max="11" width="5.8515625" style="0" customWidth="1"/>
    <col min="12" max="12" width="9.7109375" style="0" customWidth="1"/>
    <col min="13" max="13" width="5.57421875" style="0" customWidth="1"/>
    <col min="14" max="14" width="5.8515625" style="0" customWidth="1"/>
    <col min="15" max="15" width="10.7109375" style="0" customWidth="1"/>
    <col min="16" max="16" width="5.57421875" style="0" customWidth="1"/>
    <col min="17" max="17" width="6.00390625" style="0" customWidth="1"/>
  </cols>
  <sheetData>
    <row r="1" ht="26.25" customHeight="1">
      <c r="A1" s="82" t="s">
        <v>178</v>
      </c>
    </row>
    <row r="2" ht="12.75">
      <c r="A2" s="83"/>
    </row>
    <row r="3" ht="18.75" thickBot="1">
      <c r="A3" s="1" t="s">
        <v>32</v>
      </c>
    </row>
    <row r="4" spans="1:17" ht="15.75" thickTop="1">
      <c r="A4" s="6" t="s">
        <v>89</v>
      </c>
      <c r="B4" s="7" t="s">
        <v>124</v>
      </c>
      <c r="C4" s="7" t="s">
        <v>90</v>
      </c>
      <c r="D4" s="7" t="s">
        <v>134</v>
      </c>
      <c r="E4" s="7" t="s">
        <v>90</v>
      </c>
      <c r="F4" s="7" t="s">
        <v>0</v>
      </c>
      <c r="G4" s="7" t="s">
        <v>1</v>
      </c>
      <c r="H4" s="11" t="s">
        <v>122</v>
      </c>
      <c r="I4" s="7" t="s">
        <v>5</v>
      </c>
      <c r="J4" s="7" t="s">
        <v>0</v>
      </c>
      <c r="K4" s="7" t="s">
        <v>1</v>
      </c>
      <c r="L4" s="7" t="s">
        <v>6</v>
      </c>
      <c r="M4" s="7" t="s">
        <v>0</v>
      </c>
      <c r="N4" s="7" t="s">
        <v>1</v>
      </c>
      <c r="O4" s="11" t="s">
        <v>13</v>
      </c>
      <c r="P4" s="7" t="s">
        <v>0</v>
      </c>
      <c r="Q4" s="8" t="s">
        <v>1</v>
      </c>
    </row>
    <row r="5" spans="1:17" ht="15.75" thickBot="1">
      <c r="A5" s="77" t="s">
        <v>129</v>
      </c>
      <c r="B5" s="10" t="s">
        <v>123</v>
      </c>
      <c r="C5" s="10" t="s">
        <v>115</v>
      </c>
      <c r="D5" s="10" t="s">
        <v>121</v>
      </c>
      <c r="E5" s="10" t="s">
        <v>3</v>
      </c>
      <c r="F5" s="10"/>
      <c r="G5" s="37"/>
      <c r="H5" s="37" t="s">
        <v>135</v>
      </c>
      <c r="I5" s="10"/>
      <c r="J5" s="10"/>
      <c r="K5" s="10"/>
      <c r="L5" s="10"/>
      <c r="M5" s="10"/>
      <c r="N5" s="10"/>
      <c r="O5" s="37" t="s">
        <v>2</v>
      </c>
      <c r="P5" s="125"/>
      <c r="Q5" s="126"/>
    </row>
    <row r="6" spans="1:17" ht="15" thickTop="1">
      <c r="A6" s="73" t="s">
        <v>74</v>
      </c>
      <c r="B6" s="122">
        <v>327</v>
      </c>
      <c r="C6" s="117"/>
      <c r="D6" s="117"/>
      <c r="E6" s="119"/>
      <c r="F6" s="119"/>
      <c r="G6" s="119"/>
      <c r="H6" s="154">
        <f>SUM(E6/B6*100)</f>
        <v>0</v>
      </c>
      <c r="I6" s="119"/>
      <c r="J6" s="119"/>
      <c r="K6" s="119"/>
      <c r="L6" s="119"/>
      <c r="M6" s="119"/>
      <c r="N6" s="119"/>
      <c r="O6" s="127">
        <f aca="true" t="shared" si="0" ref="O6:Q16">SUM(E6-I6-L6)</f>
        <v>0</v>
      </c>
      <c r="P6" s="127">
        <f t="shared" si="0"/>
        <v>0</v>
      </c>
      <c r="Q6" s="128">
        <f t="shared" si="0"/>
        <v>0</v>
      </c>
    </row>
    <row r="7" spans="1:17" ht="14.25">
      <c r="A7" s="74" t="s">
        <v>112</v>
      </c>
      <c r="B7" s="122">
        <v>450.1</v>
      </c>
      <c r="C7" s="117"/>
      <c r="D7" s="117"/>
      <c r="E7" s="119"/>
      <c r="F7" s="119"/>
      <c r="G7" s="119"/>
      <c r="H7" s="154">
        <f>SUM(E7/B7*100)</f>
        <v>0</v>
      </c>
      <c r="I7" s="119"/>
      <c r="J7" s="119"/>
      <c r="K7" s="119"/>
      <c r="L7" s="119"/>
      <c r="M7" s="119"/>
      <c r="N7" s="119"/>
      <c r="O7" s="127">
        <f t="shared" si="0"/>
        <v>0</v>
      </c>
      <c r="P7" s="127">
        <f t="shared" si="0"/>
        <v>0</v>
      </c>
      <c r="Q7" s="128">
        <f t="shared" si="0"/>
        <v>0</v>
      </c>
    </row>
    <row r="8" spans="1:17" ht="14.25">
      <c r="A8" s="73" t="s">
        <v>75</v>
      </c>
      <c r="B8" s="122">
        <v>292.4</v>
      </c>
      <c r="C8" s="117"/>
      <c r="D8" s="117"/>
      <c r="E8" s="119"/>
      <c r="F8" s="119"/>
      <c r="G8" s="119"/>
      <c r="H8" s="154">
        <f>SUM(E8/B8*100)</f>
        <v>0</v>
      </c>
      <c r="I8" s="119"/>
      <c r="J8" s="119"/>
      <c r="K8" s="119"/>
      <c r="L8" s="119"/>
      <c r="M8" s="119"/>
      <c r="N8" s="119"/>
      <c r="O8" s="127">
        <f t="shared" si="0"/>
        <v>0</v>
      </c>
      <c r="P8" s="127">
        <f t="shared" si="0"/>
        <v>0</v>
      </c>
      <c r="Q8" s="128">
        <f t="shared" si="0"/>
        <v>0</v>
      </c>
    </row>
    <row r="9" spans="1:17" ht="14.25">
      <c r="A9" s="74" t="s">
        <v>101</v>
      </c>
      <c r="B9" s="122">
        <v>399.6</v>
      </c>
      <c r="C9" s="117">
        <v>75</v>
      </c>
      <c r="D9" s="117">
        <v>15</v>
      </c>
      <c r="E9" s="119"/>
      <c r="F9" s="119"/>
      <c r="G9" s="119"/>
      <c r="H9" s="154">
        <f>SUM(E9/B9*100)</f>
        <v>0</v>
      </c>
      <c r="I9" s="119"/>
      <c r="J9" s="119"/>
      <c r="K9" s="119"/>
      <c r="L9" s="119"/>
      <c r="M9" s="119"/>
      <c r="N9" s="119"/>
      <c r="O9" s="127">
        <f t="shared" si="0"/>
        <v>0</v>
      </c>
      <c r="P9" s="127">
        <f t="shared" si="0"/>
        <v>0</v>
      </c>
      <c r="Q9" s="128">
        <f t="shared" si="0"/>
        <v>0</v>
      </c>
    </row>
    <row r="10" spans="1:17" ht="14.25">
      <c r="A10" s="74" t="s">
        <v>146</v>
      </c>
      <c r="B10" s="122">
        <v>195.3</v>
      </c>
      <c r="C10" s="117"/>
      <c r="D10" s="117"/>
      <c r="E10" s="119"/>
      <c r="F10" s="119"/>
      <c r="G10" s="119"/>
      <c r="H10" s="154">
        <f>SUM(E10/B10*100)</f>
        <v>0</v>
      </c>
      <c r="I10" s="119"/>
      <c r="J10" s="119"/>
      <c r="K10" s="119"/>
      <c r="L10" s="119"/>
      <c r="M10" s="119"/>
      <c r="N10" s="119"/>
      <c r="O10" s="127">
        <f>SUM(E10-I10-L10)</f>
        <v>0</v>
      </c>
      <c r="P10" s="127">
        <f t="shared" si="0"/>
        <v>0</v>
      </c>
      <c r="Q10" s="128">
        <f t="shared" si="0"/>
        <v>0</v>
      </c>
    </row>
    <row r="11" spans="1:17" ht="14.25">
      <c r="A11" s="97" t="s">
        <v>117</v>
      </c>
      <c r="B11" s="123">
        <v>229.4</v>
      </c>
      <c r="C11" s="118"/>
      <c r="D11" s="118"/>
      <c r="E11" s="120"/>
      <c r="F11" s="120"/>
      <c r="G11" s="120"/>
      <c r="H11" s="154">
        <f aca="true" t="shared" si="1" ref="H11:H20">SUM(E11/B11*100)</f>
        <v>0</v>
      </c>
      <c r="I11" s="120"/>
      <c r="J11" s="120"/>
      <c r="K11" s="120"/>
      <c r="L11" s="120"/>
      <c r="M11" s="120"/>
      <c r="N11" s="120"/>
      <c r="O11" s="127">
        <f aca="true" t="shared" si="2" ref="O11:O16">SUM(E11-I11-L11)</f>
        <v>0</v>
      </c>
      <c r="P11" s="127">
        <f t="shared" si="0"/>
        <v>0</v>
      </c>
      <c r="Q11" s="128">
        <f t="shared" si="0"/>
        <v>0</v>
      </c>
    </row>
    <row r="12" spans="1:17" ht="14.25">
      <c r="A12" s="72" t="s">
        <v>73</v>
      </c>
      <c r="B12" s="123">
        <v>200.2</v>
      </c>
      <c r="C12" s="118"/>
      <c r="D12" s="118"/>
      <c r="E12" s="120"/>
      <c r="F12" s="120"/>
      <c r="G12" s="120"/>
      <c r="H12" s="154">
        <f t="shared" si="1"/>
        <v>0</v>
      </c>
      <c r="I12" s="120"/>
      <c r="J12" s="120"/>
      <c r="K12" s="120"/>
      <c r="L12" s="120"/>
      <c r="M12" s="120"/>
      <c r="N12" s="120"/>
      <c r="O12" s="127">
        <f t="shared" si="2"/>
        <v>0</v>
      </c>
      <c r="P12" s="127">
        <f t="shared" si="0"/>
        <v>0</v>
      </c>
      <c r="Q12" s="128">
        <f t="shared" si="0"/>
        <v>0</v>
      </c>
    </row>
    <row r="13" spans="1:17" ht="14.25">
      <c r="A13" s="74" t="s">
        <v>72</v>
      </c>
      <c r="B13" s="122">
        <v>216.9</v>
      </c>
      <c r="C13" s="117">
        <v>50</v>
      </c>
      <c r="D13" s="117">
        <v>10</v>
      </c>
      <c r="E13" s="119"/>
      <c r="F13" s="119"/>
      <c r="G13" s="119"/>
      <c r="H13" s="154">
        <f t="shared" si="1"/>
        <v>0</v>
      </c>
      <c r="I13" s="119"/>
      <c r="J13" s="119"/>
      <c r="K13" s="119"/>
      <c r="L13" s="119"/>
      <c r="M13" s="119"/>
      <c r="N13" s="119"/>
      <c r="O13" s="127">
        <f t="shared" si="2"/>
        <v>0</v>
      </c>
      <c r="P13" s="127">
        <f t="shared" si="0"/>
        <v>0</v>
      </c>
      <c r="Q13" s="128">
        <f t="shared" si="0"/>
        <v>0</v>
      </c>
    </row>
    <row r="14" spans="1:17" ht="14.25">
      <c r="A14" s="74" t="s">
        <v>111</v>
      </c>
      <c r="B14" s="122">
        <v>1009.9</v>
      </c>
      <c r="C14" s="117"/>
      <c r="D14" s="117"/>
      <c r="E14" s="119"/>
      <c r="F14" s="119"/>
      <c r="G14" s="119"/>
      <c r="H14" s="154">
        <f t="shared" si="1"/>
        <v>0</v>
      </c>
      <c r="I14" s="119"/>
      <c r="J14" s="119"/>
      <c r="K14" s="119"/>
      <c r="L14" s="119"/>
      <c r="M14" s="119"/>
      <c r="N14" s="119"/>
      <c r="O14" s="127">
        <f t="shared" si="2"/>
        <v>0</v>
      </c>
      <c r="P14" s="127">
        <f t="shared" si="0"/>
        <v>0</v>
      </c>
      <c r="Q14" s="128">
        <f t="shared" si="0"/>
        <v>0</v>
      </c>
    </row>
    <row r="15" spans="1:17" ht="14.25">
      <c r="A15" s="74" t="s">
        <v>71</v>
      </c>
      <c r="B15" s="122">
        <v>320.5</v>
      </c>
      <c r="C15" s="117">
        <v>75</v>
      </c>
      <c r="D15" s="117">
        <v>15</v>
      </c>
      <c r="E15" s="119">
        <v>31</v>
      </c>
      <c r="F15" s="119">
        <v>18</v>
      </c>
      <c r="G15" s="119">
        <v>13</v>
      </c>
      <c r="H15" s="154">
        <f t="shared" si="1"/>
        <v>9.67238689547582</v>
      </c>
      <c r="I15" s="119">
        <v>11</v>
      </c>
      <c r="J15" s="119">
        <v>6</v>
      </c>
      <c r="K15" s="119">
        <v>5</v>
      </c>
      <c r="L15" s="119">
        <v>0</v>
      </c>
      <c r="M15" s="119">
        <v>0</v>
      </c>
      <c r="N15" s="119">
        <v>0</v>
      </c>
      <c r="O15" s="127">
        <f t="shared" si="2"/>
        <v>20</v>
      </c>
      <c r="P15" s="127">
        <f t="shared" si="0"/>
        <v>12</v>
      </c>
      <c r="Q15" s="128">
        <f t="shared" si="0"/>
        <v>8</v>
      </c>
    </row>
    <row r="16" spans="1:17" ht="14.25">
      <c r="A16" s="74" t="s">
        <v>76</v>
      </c>
      <c r="B16" s="122">
        <v>172.2</v>
      </c>
      <c r="C16" s="117"/>
      <c r="D16" s="117"/>
      <c r="E16" s="119"/>
      <c r="F16" s="119"/>
      <c r="G16" s="119"/>
      <c r="H16" s="154">
        <f t="shared" si="1"/>
        <v>0</v>
      </c>
      <c r="I16" s="119"/>
      <c r="J16" s="119"/>
      <c r="K16" s="119"/>
      <c r="L16" s="119"/>
      <c r="M16" s="119"/>
      <c r="N16" s="119"/>
      <c r="O16" s="127">
        <f t="shared" si="2"/>
        <v>0</v>
      </c>
      <c r="P16" s="127">
        <f t="shared" si="0"/>
        <v>0</v>
      </c>
      <c r="Q16" s="128">
        <f t="shared" si="0"/>
        <v>0</v>
      </c>
    </row>
    <row r="17" spans="1:17" ht="14.25">
      <c r="A17" s="74" t="s">
        <v>150</v>
      </c>
      <c r="B17" s="122">
        <v>104.5</v>
      </c>
      <c r="C17" s="117"/>
      <c r="D17" s="117"/>
      <c r="E17" s="119"/>
      <c r="F17" s="119"/>
      <c r="G17" s="119"/>
      <c r="H17" s="154">
        <f t="shared" si="1"/>
        <v>0</v>
      </c>
      <c r="I17" s="119"/>
      <c r="J17" s="119"/>
      <c r="K17" s="119"/>
      <c r="L17" s="119"/>
      <c r="M17" s="119"/>
      <c r="N17" s="119"/>
      <c r="O17" s="127"/>
      <c r="P17" s="127"/>
      <c r="Q17" s="128"/>
    </row>
    <row r="18" spans="1:17" ht="14.25">
      <c r="A18" s="74" t="s">
        <v>151</v>
      </c>
      <c r="B18" s="122">
        <v>308.5</v>
      </c>
      <c r="C18" s="117"/>
      <c r="D18" s="117"/>
      <c r="E18" s="119"/>
      <c r="F18" s="119"/>
      <c r="G18" s="119"/>
      <c r="H18" s="154">
        <f t="shared" si="1"/>
        <v>0</v>
      </c>
      <c r="I18" s="119"/>
      <c r="J18" s="119"/>
      <c r="K18" s="119"/>
      <c r="L18" s="119"/>
      <c r="M18" s="119"/>
      <c r="N18" s="119"/>
      <c r="O18" s="127"/>
      <c r="P18" s="127"/>
      <c r="Q18" s="128"/>
    </row>
    <row r="19" spans="1:17" ht="14.25">
      <c r="A19" s="74" t="s">
        <v>152</v>
      </c>
      <c r="B19" s="122">
        <v>811.42</v>
      </c>
      <c r="C19" s="117"/>
      <c r="D19" s="117"/>
      <c r="E19" s="119"/>
      <c r="F19" s="119"/>
      <c r="G19" s="119"/>
      <c r="H19" s="154">
        <f t="shared" si="1"/>
        <v>0</v>
      </c>
      <c r="I19" s="119"/>
      <c r="J19" s="119"/>
      <c r="K19" s="119"/>
      <c r="L19" s="119"/>
      <c r="M19" s="119"/>
      <c r="N19" s="119"/>
      <c r="O19" s="127"/>
      <c r="P19" s="127"/>
      <c r="Q19" s="128"/>
    </row>
    <row r="20" spans="1:17" ht="14.25">
      <c r="A20" s="74" t="s">
        <v>153</v>
      </c>
      <c r="B20" s="122">
        <v>65.6</v>
      </c>
      <c r="C20" s="117"/>
      <c r="D20" s="117"/>
      <c r="E20" s="119"/>
      <c r="F20" s="119"/>
      <c r="G20" s="119"/>
      <c r="H20" s="154">
        <f t="shared" si="1"/>
        <v>0</v>
      </c>
      <c r="I20" s="119"/>
      <c r="J20" s="119"/>
      <c r="K20" s="119"/>
      <c r="L20" s="119"/>
      <c r="M20" s="119"/>
      <c r="N20" s="119"/>
      <c r="O20" s="127"/>
      <c r="P20" s="127"/>
      <c r="Q20" s="128"/>
    </row>
    <row r="21" spans="1:17" ht="14.25">
      <c r="A21" s="132"/>
      <c r="B21" s="133"/>
      <c r="C21" s="134"/>
      <c r="D21" s="134"/>
      <c r="E21" s="135"/>
      <c r="F21" s="135"/>
      <c r="G21" s="135"/>
      <c r="H21" s="136"/>
      <c r="I21" s="135"/>
      <c r="J21" s="135"/>
      <c r="K21" s="135"/>
      <c r="L21" s="135"/>
      <c r="M21" s="135"/>
      <c r="N21" s="135"/>
      <c r="O21" s="136"/>
      <c r="P21" s="135"/>
      <c r="Q21" s="137"/>
    </row>
    <row r="22" spans="1:17" ht="14.25">
      <c r="A22" s="74" t="s">
        <v>144</v>
      </c>
      <c r="B22" s="122">
        <v>350.8</v>
      </c>
      <c r="C22" s="117"/>
      <c r="D22" s="117"/>
      <c r="E22" s="119"/>
      <c r="F22" s="119"/>
      <c r="G22" s="119"/>
      <c r="H22" s="127"/>
      <c r="I22" s="119"/>
      <c r="J22" s="119"/>
      <c r="K22" s="119"/>
      <c r="L22" s="119"/>
      <c r="M22" s="119"/>
      <c r="N22" s="119"/>
      <c r="O22" s="127"/>
      <c r="P22" s="119"/>
      <c r="Q22" s="128"/>
    </row>
    <row r="23" spans="1:17" ht="14.25">
      <c r="A23" s="74" t="s">
        <v>147</v>
      </c>
      <c r="B23" s="122">
        <v>212.3</v>
      </c>
      <c r="C23" s="117"/>
      <c r="D23" s="117"/>
      <c r="E23" s="119"/>
      <c r="F23" s="119"/>
      <c r="G23" s="119"/>
      <c r="H23" s="127"/>
      <c r="I23" s="119"/>
      <c r="J23" s="119"/>
      <c r="K23" s="119"/>
      <c r="L23" s="119"/>
      <c r="M23" s="119"/>
      <c r="N23" s="119"/>
      <c r="O23" s="127"/>
      <c r="P23" s="119"/>
      <c r="Q23" s="128"/>
    </row>
    <row r="24" spans="1:17" ht="14.25">
      <c r="A24" s="74" t="s">
        <v>148</v>
      </c>
      <c r="B24" s="122">
        <v>516.4</v>
      </c>
      <c r="C24" s="117"/>
      <c r="D24" s="117"/>
      <c r="E24" s="119"/>
      <c r="F24" s="119"/>
      <c r="G24" s="119"/>
      <c r="H24" s="127"/>
      <c r="I24" s="119"/>
      <c r="J24" s="119"/>
      <c r="K24" s="119"/>
      <c r="L24" s="119"/>
      <c r="M24" s="119"/>
      <c r="N24" s="119"/>
      <c r="O24" s="127"/>
      <c r="P24" s="119"/>
      <c r="Q24" s="128"/>
    </row>
    <row r="25" spans="1:17" ht="14.25">
      <c r="A25" s="74" t="s">
        <v>70</v>
      </c>
      <c r="B25" s="122">
        <v>166.1</v>
      </c>
      <c r="C25" s="117"/>
      <c r="D25" s="117"/>
      <c r="E25" s="119"/>
      <c r="F25" s="119"/>
      <c r="G25" s="119"/>
      <c r="H25" s="127"/>
      <c r="I25" s="119"/>
      <c r="J25" s="119"/>
      <c r="K25" s="119"/>
      <c r="L25" s="119"/>
      <c r="M25" s="119"/>
      <c r="N25" s="119"/>
      <c r="O25" s="127"/>
      <c r="P25" s="119"/>
      <c r="Q25" s="128"/>
    </row>
    <row r="26" spans="1:17" ht="14.25">
      <c r="A26" s="74" t="s">
        <v>145</v>
      </c>
      <c r="B26" s="122">
        <v>4.5</v>
      </c>
      <c r="C26" s="117"/>
      <c r="D26" s="117"/>
      <c r="E26" s="119"/>
      <c r="F26" s="119"/>
      <c r="G26" s="119"/>
      <c r="H26" s="127"/>
      <c r="I26" s="119"/>
      <c r="J26" s="119"/>
      <c r="K26" s="119"/>
      <c r="L26" s="119"/>
      <c r="M26" s="119"/>
      <c r="N26" s="119"/>
      <c r="O26" s="127"/>
      <c r="P26" s="119"/>
      <c r="Q26" s="128"/>
    </row>
    <row r="27" spans="1:17" ht="15" thickBot="1">
      <c r="A27" s="74" t="s">
        <v>149</v>
      </c>
      <c r="B27" s="122">
        <v>544.8</v>
      </c>
      <c r="C27" s="117">
        <v>92</v>
      </c>
      <c r="D27" s="117">
        <v>10</v>
      </c>
      <c r="E27" s="119"/>
      <c r="F27" s="119"/>
      <c r="G27" s="119"/>
      <c r="H27" s="127"/>
      <c r="I27" s="119"/>
      <c r="J27" s="119"/>
      <c r="K27" s="119"/>
      <c r="L27" s="119"/>
      <c r="M27" s="119"/>
      <c r="N27" s="119"/>
      <c r="O27" s="127"/>
      <c r="P27" s="119"/>
      <c r="Q27" s="128"/>
    </row>
    <row r="28" spans="1:17" ht="16.5" thickBot="1" thickTop="1">
      <c r="A28" s="146" t="s">
        <v>7</v>
      </c>
      <c r="B28" s="124">
        <f aca="true" t="shared" si="3" ref="B28:G28">SUM(B6:B27)</f>
        <v>6898.420000000001</v>
      </c>
      <c r="C28" s="46">
        <f t="shared" si="3"/>
        <v>292</v>
      </c>
      <c r="D28" s="46">
        <f t="shared" si="3"/>
        <v>50</v>
      </c>
      <c r="E28" s="32">
        <f t="shared" si="3"/>
        <v>31</v>
      </c>
      <c r="F28" s="32">
        <f t="shared" si="3"/>
        <v>18</v>
      </c>
      <c r="G28" s="32">
        <f t="shared" si="3"/>
        <v>13</v>
      </c>
      <c r="H28" s="155">
        <f>SUM(H6:H20)</f>
        <v>9.67238689547582</v>
      </c>
      <c r="I28" s="32">
        <f aca="true" t="shared" si="4" ref="I28:N28">SUM(I6:I27)</f>
        <v>11</v>
      </c>
      <c r="J28" s="32">
        <f t="shared" si="4"/>
        <v>6</v>
      </c>
      <c r="K28" s="32">
        <f t="shared" si="4"/>
        <v>5</v>
      </c>
      <c r="L28" s="32">
        <f t="shared" si="4"/>
        <v>0</v>
      </c>
      <c r="M28" s="32">
        <f t="shared" si="4"/>
        <v>0</v>
      </c>
      <c r="N28" s="32">
        <f t="shared" si="4"/>
        <v>0</v>
      </c>
      <c r="O28" s="129">
        <f>SUM(E28-I28-L28)</f>
        <v>20</v>
      </c>
      <c r="P28" s="32">
        <f>SUM(P6:P27)</f>
        <v>12</v>
      </c>
      <c r="Q28" s="130">
        <f>SUM(Q6:Q27)</f>
        <v>8</v>
      </c>
    </row>
    <row r="29" spans="2:15" ht="15" thickTop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2:15" ht="14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2:15" ht="14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8" ht="14.25">
      <c r="A32" s="31"/>
      <c r="B32" s="85"/>
      <c r="C32" s="85"/>
      <c r="D32" s="85"/>
      <c r="E32" s="31"/>
      <c r="F32" s="29"/>
      <c r="G32" s="29"/>
      <c r="H32" s="29"/>
    </row>
    <row r="33" spans="1:13" ht="15.75" thickBot="1">
      <c r="A33" s="3" t="s">
        <v>12</v>
      </c>
      <c r="I33" s="3"/>
      <c r="M33" s="3"/>
    </row>
    <row r="34" spans="1:15" ht="15.75" thickTop="1">
      <c r="A34" s="18" t="s">
        <v>11</v>
      </c>
      <c r="B34" s="7" t="s">
        <v>124</v>
      </c>
      <c r="C34" s="19" t="s">
        <v>109</v>
      </c>
      <c r="D34" s="7" t="s">
        <v>0</v>
      </c>
      <c r="E34" s="7" t="s">
        <v>1</v>
      </c>
      <c r="F34" s="138" t="s">
        <v>122</v>
      </c>
      <c r="G34" s="139"/>
      <c r="H34" s="27"/>
      <c r="I34" s="27"/>
      <c r="J34" s="27"/>
      <c r="K34" s="27"/>
      <c r="L34" s="28"/>
      <c r="M34" s="27"/>
      <c r="N34" s="27"/>
      <c r="O34" s="27"/>
    </row>
    <row r="35" spans="1:16" ht="15.75" thickBot="1">
      <c r="A35" s="22" t="s">
        <v>10</v>
      </c>
      <c r="B35" s="10" t="s">
        <v>176</v>
      </c>
      <c r="C35" s="23"/>
      <c r="D35" s="23"/>
      <c r="E35" s="23"/>
      <c r="F35" s="70"/>
      <c r="G35" s="140"/>
      <c r="H35" s="28"/>
      <c r="I35" s="29"/>
      <c r="J35" s="29"/>
      <c r="K35" s="29" t="s">
        <v>15</v>
      </c>
      <c r="L35" s="31">
        <f>E28</f>
        <v>31</v>
      </c>
      <c r="M35" s="28"/>
      <c r="N35" s="31"/>
      <c r="O35" s="28"/>
      <c r="P35" s="3"/>
    </row>
    <row r="36" spans="1:16" ht="15.75" thickTop="1">
      <c r="A36" s="75" t="s">
        <v>19</v>
      </c>
      <c r="B36" s="143">
        <v>6571.66</v>
      </c>
      <c r="C36" s="78">
        <v>71</v>
      </c>
      <c r="D36" s="78">
        <v>36</v>
      </c>
      <c r="E36" s="78">
        <v>35</v>
      </c>
      <c r="F36" s="141"/>
      <c r="G36" s="191">
        <f>SUM(C36/B36*100)</f>
        <v>1.0803967338541556</v>
      </c>
      <c r="H36" s="52"/>
      <c r="J36" s="31"/>
      <c r="K36" s="31" t="s">
        <v>18</v>
      </c>
      <c r="L36" s="31">
        <f>I28</f>
        <v>11</v>
      </c>
      <c r="M36" s="31"/>
      <c r="N36" s="31"/>
      <c r="O36" s="29"/>
      <c r="P36" s="3"/>
    </row>
    <row r="37" spans="1:15" ht="15" thickBot="1">
      <c r="A37" s="74" t="s">
        <v>20</v>
      </c>
      <c r="B37" s="144">
        <v>1281.3</v>
      </c>
      <c r="C37" s="79">
        <v>24</v>
      </c>
      <c r="D37" s="79">
        <v>12</v>
      </c>
      <c r="E37" s="79">
        <v>12</v>
      </c>
      <c r="F37" s="142"/>
      <c r="G37" s="116">
        <f>SUM(C37/B37*100)</f>
        <v>1.8730976352142357</v>
      </c>
      <c r="H37" s="52"/>
      <c r="J37" s="31"/>
      <c r="K37" s="31" t="s">
        <v>108</v>
      </c>
      <c r="L37" s="31">
        <f>C38</f>
        <v>95</v>
      </c>
      <c r="M37" s="31"/>
      <c r="N37" s="31"/>
      <c r="O37" s="31"/>
    </row>
    <row r="38" spans="1:15" ht="16.5" thickBot="1" thickTop="1">
      <c r="A38" s="146" t="s">
        <v>7</v>
      </c>
      <c r="B38" s="131">
        <f>SUM(B36:B37)</f>
        <v>7852.96</v>
      </c>
      <c r="C38" s="80">
        <f>SUM(C36:C37)</f>
        <v>95</v>
      </c>
      <c r="D38" s="80">
        <f>SUM(D36:D37)</f>
        <v>48</v>
      </c>
      <c r="E38" s="80">
        <f>SUM(E36:E37)</f>
        <v>47</v>
      </c>
      <c r="F38" s="81"/>
      <c r="G38" s="195">
        <f>SUM(C38/B38*100)</f>
        <v>1.2097349279762026</v>
      </c>
      <c r="H38" s="94"/>
      <c r="I38" s="28"/>
      <c r="J38" s="28"/>
      <c r="K38" s="28"/>
      <c r="L38" s="28"/>
      <c r="M38" s="28"/>
      <c r="N38" s="28"/>
      <c r="O38" s="29"/>
    </row>
    <row r="39" spans="1:16" ht="15.75" thickTop="1">
      <c r="A39" s="29"/>
      <c r="B39" s="92"/>
      <c r="C39" s="92"/>
      <c r="D39" s="92"/>
      <c r="E39" s="28"/>
      <c r="F39" s="28"/>
      <c r="G39" s="28"/>
      <c r="H39" s="93"/>
      <c r="I39" s="28"/>
      <c r="J39" s="28"/>
      <c r="K39" s="28"/>
      <c r="L39" s="28"/>
      <c r="M39" s="28"/>
      <c r="N39" s="28"/>
      <c r="O39" s="28"/>
      <c r="P39" s="29"/>
    </row>
    <row r="40" spans="1:16" ht="15">
      <c r="A40" s="29"/>
      <c r="B40" s="92"/>
      <c r="C40" s="92"/>
      <c r="D40" s="92"/>
      <c r="E40" s="28"/>
      <c r="F40" s="28"/>
      <c r="G40" s="28"/>
      <c r="H40" s="93"/>
      <c r="I40" s="28"/>
      <c r="J40" s="28"/>
      <c r="K40" s="28"/>
      <c r="L40" s="28"/>
      <c r="M40" s="28"/>
      <c r="N40" s="28"/>
      <c r="O40" s="28"/>
      <c r="P40" s="29"/>
    </row>
    <row r="41" spans="1:16" ht="15">
      <c r="A41" s="29"/>
      <c r="B41" s="92"/>
      <c r="C41" s="92"/>
      <c r="D41" s="92"/>
      <c r="E41" s="28"/>
      <c r="F41" s="28"/>
      <c r="G41" s="28"/>
      <c r="H41" s="93"/>
      <c r="I41" s="28"/>
      <c r="J41" s="28"/>
      <c r="K41" s="28"/>
      <c r="L41" s="28"/>
      <c r="M41" s="28"/>
      <c r="N41" s="28"/>
      <c r="O41" s="28"/>
      <c r="P41" s="29"/>
    </row>
    <row r="42" ht="15">
      <c r="P42" s="3"/>
    </row>
    <row r="43" spans="1:13" ht="15.75" thickBot="1">
      <c r="A43" s="3" t="s">
        <v>141</v>
      </c>
      <c r="B43" s="3"/>
      <c r="C43" s="3"/>
      <c r="D43" s="3"/>
      <c r="E43" s="3"/>
      <c r="F43" s="3"/>
      <c r="G43" s="3"/>
      <c r="H43" s="3" t="s">
        <v>140</v>
      </c>
      <c r="I43" s="3"/>
      <c r="J43" s="3"/>
      <c r="K43" s="3"/>
      <c r="L43" s="3"/>
      <c r="M43" s="3"/>
    </row>
    <row r="44" spans="1:17" ht="16.5" thickBot="1" thickTop="1">
      <c r="A44" s="12" t="s">
        <v>14</v>
      </c>
      <c r="B44" s="43" t="s">
        <v>90</v>
      </c>
      <c r="C44" s="32" t="s">
        <v>0</v>
      </c>
      <c r="D44" s="32" t="s">
        <v>1</v>
      </c>
      <c r="E44" s="147" t="s">
        <v>138</v>
      </c>
      <c r="F44" s="129"/>
      <c r="G44" s="148"/>
      <c r="H44" s="149" t="s">
        <v>139</v>
      </c>
      <c r="I44" s="152"/>
      <c r="J44" s="147" t="s">
        <v>90</v>
      </c>
      <c r="K44" s="13"/>
      <c r="L44" s="32" t="s">
        <v>0</v>
      </c>
      <c r="M44" s="129" t="s">
        <v>137</v>
      </c>
      <c r="N44" s="153"/>
      <c r="O44" s="25" t="s">
        <v>138</v>
      </c>
      <c r="P44" s="44"/>
      <c r="Q44" s="45"/>
    </row>
    <row r="45" spans="1:17" ht="15" thickTop="1">
      <c r="A45" s="35" t="s">
        <v>71</v>
      </c>
      <c r="B45" s="179">
        <v>3</v>
      </c>
      <c r="C45" s="120">
        <v>2</v>
      </c>
      <c r="D45" s="120">
        <v>1</v>
      </c>
      <c r="E45" s="20" t="s">
        <v>34</v>
      </c>
      <c r="F45" s="39"/>
      <c r="G45" s="150"/>
      <c r="H45" s="200" t="s">
        <v>182</v>
      </c>
      <c r="I45" s="38"/>
      <c r="J45" s="15"/>
      <c r="K45" s="181">
        <v>3</v>
      </c>
      <c r="L45" s="78">
        <v>2</v>
      </c>
      <c r="M45" s="182"/>
      <c r="N45" s="181">
        <v>1</v>
      </c>
      <c r="O45" s="202" t="s">
        <v>187</v>
      </c>
      <c r="P45" s="38"/>
      <c r="Q45" s="21"/>
    </row>
    <row r="46" spans="1:17" ht="14.25">
      <c r="A46" s="115" t="s">
        <v>71</v>
      </c>
      <c r="B46" s="119">
        <v>3</v>
      </c>
      <c r="C46" s="119">
        <v>2</v>
      </c>
      <c r="D46" s="119">
        <v>1</v>
      </c>
      <c r="E46" s="16" t="s">
        <v>37</v>
      </c>
      <c r="F46" s="38"/>
      <c r="G46" s="21"/>
      <c r="H46" s="115" t="s">
        <v>183</v>
      </c>
      <c r="I46" s="38"/>
      <c r="J46" s="20"/>
      <c r="K46" s="181">
        <v>4</v>
      </c>
      <c r="L46" s="78">
        <v>2</v>
      </c>
      <c r="M46" s="182"/>
      <c r="N46" s="181">
        <v>2</v>
      </c>
      <c r="O46" s="202" t="s">
        <v>187</v>
      </c>
      <c r="P46" s="38"/>
      <c r="Q46" s="21"/>
    </row>
    <row r="47" spans="1:17" ht="14.25">
      <c r="A47" s="42"/>
      <c r="B47" s="120"/>
      <c r="C47" s="120"/>
      <c r="D47" s="120"/>
      <c r="E47" s="20"/>
      <c r="F47" s="38"/>
      <c r="G47" s="21"/>
      <c r="H47" s="115" t="s">
        <v>184</v>
      </c>
      <c r="I47" s="38"/>
      <c r="J47" s="20"/>
      <c r="K47" s="181">
        <v>8</v>
      </c>
      <c r="L47" s="78">
        <v>3</v>
      </c>
      <c r="M47" s="182"/>
      <c r="N47" s="181">
        <v>5</v>
      </c>
      <c r="O47" s="202" t="s">
        <v>187</v>
      </c>
      <c r="P47" s="38"/>
      <c r="Q47" s="21"/>
    </row>
    <row r="48" spans="1:17" ht="14.25">
      <c r="A48" s="115"/>
      <c r="B48" s="119"/>
      <c r="C48" s="119"/>
      <c r="D48" s="119"/>
      <c r="E48" s="16"/>
      <c r="F48" s="113"/>
      <c r="G48" s="95"/>
      <c r="H48" s="42" t="s">
        <v>185</v>
      </c>
      <c r="I48" s="113"/>
      <c r="J48" s="16"/>
      <c r="K48" s="183">
        <v>4</v>
      </c>
      <c r="L48" s="79">
        <v>2</v>
      </c>
      <c r="M48" s="127"/>
      <c r="N48" s="183">
        <v>2</v>
      </c>
      <c r="O48" s="202" t="s">
        <v>187</v>
      </c>
      <c r="P48" s="113"/>
      <c r="Q48" s="95"/>
    </row>
    <row r="49" spans="1:17" ht="15" thickBot="1">
      <c r="A49" s="42"/>
      <c r="B49" s="180"/>
      <c r="C49" s="162"/>
      <c r="D49" s="162"/>
      <c r="E49" s="69"/>
      <c r="F49" s="151"/>
      <c r="G49" s="112"/>
      <c r="H49" s="36" t="s">
        <v>189</v>
      </c>
      <c r="I49" s="151"/>
      <c r="J49" s="69"/>
      <c r="K49" s="184">
        <v>62</v>
      </c>
      <c r="L49" s="187">
        <v>31</v>
      </c>
      <c r="M49" s="99"/>
      <c r="N49" s="172">
        <v>31</v>
      </c>
      <c r="O49" s="31" t="s">
        <v>187</v>
      </c>
      <c r="P49" s="31"/>
      <c r="Q49" s="112"/>
    </row>
    <row r="50" spans="1:17" ht="16.5" thickBot="1" thickTop="1">
      <c r="A50" s="146" t="s">
        <v>7</v>
      </c>
      <c r="B50" s="32">
        <f>SUM(B45:B49)</f>
        <v>6</v>
      </c>
      <c r="C50" s="32">
        <f>SUM(C45:C49)</f>
        <v>4</v>
      </c>
      <c r="D50" s="32">
        <f>SUM(D45:D49)</f>
        <v>2</v>
      </c>
      <c r="E50" s="34"/>
      <c r="F50" s="34"/>
      <c r="G50" s="34"/>
      <c r="H50" s="28"/>
      <c r="I50" s="41" t="s">
        <v>7</v>
      </c>
      <c r="J50" s="17"/>
      <c r="K50" s="43">
        <f>SUM(K45:K49)</f>
        <v>81</v>
      </c>
      <c r="L50" s="80">
        <f>SUM(L45:L49)</f>
        <v>40</v>
      </c>
      <c r="M50" s="129"/>
      <c r="N50" s="174">
        <f>SUM(N45:N49)</f>
        <v>41</v>
      </c>
      <c r="O50" s="34"/>
      <c r="P50" s="34"/>
      <c r="Q50" s="40"/>
    </row>
    <row r="51" ht="13.5" thickTop="1"/>
    <row r="197" spans="1:17" ht="12.75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</row>
    <row r="300" spans="1:17" ht="15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</row>
    <row r="301" spans="1:17" ht="15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</row>
    <row r="302" spans="1:17" ht="15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</row>
    <row r="303" spans="1:17" ht="15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</row>
    <row r="304" spans="1:17" ht="15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</row>
  </sheetData>
  <sheetProtection/>
  <printOptions/>
  <pageMargins left="1.5748031496062993" right="0.3937007874015748" top="0.3937007874015748" bottom="0.3937007874015748" header="0.31496062992125984" footer="0.31496062992125984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4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26.28125" style="0" customWidth="1"/>
    <col min="2" max="2" width="12.140625" style="0" customWidth="1"/>
    <col min="3" max="4" width="10.7109375" style="0" customWidth="1"/>
    <col min="5" max="5" width="10.57421875" style="0" customWidth="1"/>
    <col min="6" max="7" width="5.421875" style="0" customWidth="1"/>
    <col min="8" max="9" width="12.7109375" style="0" customWidth="1"/>
    <col min="10" max="10" width="5.57421875" style="0" customWidth="1"/>
    <col min="11" max="11" width="5.8515625" style="0" customWidth="1"/>
    <col min="12" max="12" width="9.7109375" style="0" customWidth="1"/>
    <col min="13" max="13" width="5.57421875" style="0" customWidth="1"/>
    <col min="14" max="14" width="5.8515625" style="0" customWidth="1"/>
    <col min="15" max="15" width="10.7109375" style="0" customWidth="1"/>
    <col min="16" max="16" width="5.57421875" style="0" customWidth="1"/>
    <col min="17" max="17" width="6.00390625" style="0" customWidth="1"/>
  </cols>
  <sheetData>
    <row r="1" ht="26.25" customHeight="1">
      <c r="A1" s="82" t="s">
        <v>178</v>
      </c>
    </row>
    <row r="2" ht="12.75">
      <c r="A2" s="83"/>
    </row>
    <row r="3" ht="18.75" thickBot="1">
      <c r="A3" s="1" t="s">
        <v>154</v>
      </c>
    </row>
    <row r="4" spans="1:17" ht="15.75" thickTop="1">
      <c r="A4" s="6" t="s">
        <v>89</v>
      </c>
      <c r="B4" s="7" t="s">
        <v>124</v>
      </c>
      <c r="C4" s="7" t="s">
        <v>90</v>
      </c>
      <c r="D4" s="7" t="s">
        <v>134</v>
      </c>
      <c r="E4" s="7" t="s">
        <v>90</v>
      </c>
      <c r="F4" s="7" t="s">
        <v>0</v>
      </c>
      <c r="G4" s="7" t="s">
        <v>1</v>
      </c>
      <c r="H4" s="11" t="s">
        <v>122</v>
      </c>
      <c r="I4" s="7" t="s">
        <v>5</v>
      </c>
      <c r="J4" s="7" t="s">
        <v>0</v>
      </c>
      <c r="K4" s="7" t="s">
        <v>1</v>
      </c>
      <c r="L4" s="7" t="s">
        <v>6</v>
      </c>
      <c r="M4" s="7" t="s">
        <v>0</v>
      </c>
      <c r="N4" s="7" t="s">
        <v>1</v>
      </c>
      <c r="O4" s="11" t="s">
        <v>13</v>
      </c>
      <c r="P4" s="7" t="s">
        <v>0</v>
      </c>
      <c r="Q4" s="8" t="s">
        <v>1</v>
      </c>
    </row>
    <row r="5" spans="1:17" ht="15.75" thickBot="1">
      <c r="A5" s="77" t="s">
        <v>129</v>
      </c>
      <c r="B5" s="10" t="s">
        <v>123</v>
      </c>
      <c r="C5" s="10" t="s">
        <v>115</v>
      </c>
      <c r="D5" s="10" t="s">
        <v>121</v>
      </c>
      <c r="E5" s="10" t="s">
        <v>3</v>
      </c>
      <c r="F5" s="10"/>
      <c r="G5" s="37"/>
      <c r="H5" s="37" t="s">
        <v>135</v>
      </c>
      <c r="I5" s="10"/>
      <c r="J5" s="10"/>
      <c r="K5" s="10"/>
      <c r="L5" s="10"/>
      <c r="M5" s="10"/>
      <c r="N5" s="10"/>
      <c r="O5" s="37" t="s">
        <v>2</v>
      </c>
      <c r="P5" s="125"/>
      <c r="Q5" s="126"/>
    </row>
    <row r="6" spans="1:17" ht="15" thickTop="1">
      <c r="A6" s="73" t="s">
        <v>157</v>
      </c>
      <c r="B6" s="122">
        <v>488.7</v>
      </c>
      <c r="C6" s="117"/>
      <c r="D6" s="117"/>
      <c r="E6" s="119"/>
      <c r="F6" s="119"/>
      <c r="G6" s="119"/>
      <c r="H6" s="154">
        <f aca="true" t="shared" si="0" ref="H6:H15">SUM(E6/B6*100)</f>
        <v>0</v>
      </c>
      <c r="I6" s="119">
        <v>5</v>
      </c>
      <c r="J6" s="119">
        <v>2</v>
      </c>
      <c r="K6" s="119">
        <v>3</v>
      </c>
      <c r="L6" s="119"/>
      <c r="M6" s="119"/>
      <c r="N6" s="119"/>
      <c r="O6" s="127">
        <f aca="true" t="shared" si="1" ref="O6:Q14">SUM(E6-I6-L6)</f>
        <v>-5</v>
      </c>
      <c r="P6" s="127">
        <f t="shared" si="1"/>
        <v>-2</v>
      </c>
      <c r="Q6" s="128">
        <f t="shared" si="1"/>
        <v>-3</v>
      </c>
    </row>
    <row r="7" spans="1:17" ht="14.25">
      <c r="A7" s="74" t="s">
        <v>77</v>
      </c>
      <c r="B7" s="122">
        <v>609.4</v>
      </c>
      <c r="C7" s="117"/>
      <c r="D7" s="117"/>
      <c r="E7" s="119"/>
      <c r="F7" s="119"/>
      <c r="G7" s="119"/>
      <c r="H7" s="154">
        <f t="shared" si="0"/>
        <v>0</v>
      </c>
      <c r="I7" s="119"/>
      <c r="J7" s="119"/>
      <c r="K7" s="119"/>
      <c r="L7" s="119"/>
      <c r="M7" s="119"/>
      <c r="N7" s="119"/>
      <c r="O7" s="127">
        <f t="shared" si="1"/>
        <v>0</v>
      </c>
      <c r="P7" s="127">
        <f t="shared" si="1"/>
        <v>0</v>
      </c>
      <c r="Q7" s="128">
        <f t="shared" si="1"/>
        <v>0</v>
      </c>
    </row>
    <row r="8" spans="1:17" ht="14.25">
      <c r="A8" s="73" t="s">
        <v>78</v>
      </c>
      <c r="B8" s="122">
        <v>653.9</v>
      </c>
      <c r="C8" s="117"/>
      <c r="D8" s="117"/>
      <c r="E8" s="119"/>
      <c r="F8" s="119"/>
      <c r="G8" s="119"/>
      <c r="H8" s="154">
        <f t="shared" si="0"/>
        <v>0</v>
      </c>
      <c r="I8" s="119">
        <v>1</v>
      </c>
      <c r="J8" s="119">
        <v>0</v>
      </c>
      <c r="K8" s="119">
        <v>1</v>
      </c>
      <c r="L8" s="119"/>
      <c r="M8" s="119"/>
      <c r="N8" s="119"/>
      <c r="O8" s="127">
        <f t="shared" si="1"/>
        <v>-1</v>
      </c>
      <c r="P8" s="127">
        <f t="shared" si="1"/>
        <v>0</v>
      </c>
      <c r="Q8" s="128">
        <f t="shared" si="1"/>
        <v>-1</v>
      </c>
    </row>
    <row r="9" spans="1:17" ht="14.25">
      <c r="A9" s="74" t="s">
        <v>80</v>
      </c>
      <c r="B9" s="122">
        <v>1121.7</v>
      </c>
      <c r="C9" s="117">
        <v>60</v>
      </c>
      <c r="D9" s="117">
        <v>10</v>
      </c>
      <c r="E9" s="119">
        <v>4</v>
      </c>
      <c r="F9" s="119">
        <v>0</v>
      </c>
      <c r="G9" s="119">
        <v>4</v>
      </c>
      <c r="H9" s="154">
        <f t="shared" si="0"/>
        <v>0.35660158687706156</v>
      </c>
      <c r="I9" s="119">
        <v>1</v>
      </c>
      <c r="J9" s="119">
        <v>0</v>
      </c>
      <c r="K9" s="119">
        <v>1</v>
      </c>
      <c r="L9" s="119">
        <v>0</v>
      </c>
      <c r="M9" s="119">
        <v>0</v>
      </c>
      <c r="N9" s="119">
        <v>0</v>
      </c>
      <c r="O9" s="127">
        <f t="shared" si="1"/>
        <v>3</v>
      </c>
      <c r="P9" s="127">
        <f t="shared" si="1"/>
        <v>0</v>
      </c>
      <c r="Q9" s="128">
        <f t="shared" si="1"/>
        <v>3</v>
      </c>
    </row>
    <row r="10" spans="1:17" ht="14.25">
      <c r="A10" s="74" t="s">
        <v>118</v>
      </c>
      <c r="B10" s="158">
        <v>49.5</v>
      </c>
      <c r="C10" s="117">
        <v>13</v>
      </c>
      <c r="D10" s="117">
        <v>10</v>
      </c>
      <c r="E10" s="119">
        <v>10</v>
      </c>
      <c r="F10" s="119">
        <v>4</v>
      </c>
      <c r="G10" s="119">
        <v>6</v>
      </c>
      <c r="H10" s="154">
        <f t="shared" si="0"/>
        <v>20.2020202020202</v>
      </c>
      <c r="I10" s="119"/>
      <c r="J10" s="119"/>
      <c r="K10" s="119"/>
      <c r="L10" s="119"/>
      <c r="M10" s="119"/>
      <c r="N10" s="119"/>
      <c r="O10" s="127">
        <f>SUM(E10-I10-L10)</f>
        <v>10</v>
      </c>
      <c r="P10" s="127">
        <f t="shared" si="1"/>
        <v>4</v>
      </c>
      <c r="Q10" s="128">
        <f t="shared" si="1"/>
        <v>6</v>
      </c>
    </row>
    <row r="11" spans="1:17" ht="14.25">
      <c r="A11" s="74" t="s">
        <v>59</v>
      </c>
      <c r="B11" s="158">
        <v>31.3</v>
      </c>
      <c r="C11" s="118">
        <v>15</v>
      </c>
      <c r="D11" s="118">
        <v>10</v>
      </c>
      <c r="E11" s="120">
        <v>10</v>
      </c>
      <c r="F11" s="120">
        <v>4</v>
      </c>
      <c r="G11" s="120">
        <v>6</v>
      </c>
      <c r="H11" s="154">
        <f t="shared" si="0"/>
        <v>31.948881789137378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7">
        <f>SUM(E11-I11-L11)</f>
        <v>10</v>
      </c>
      <c r="P11" s="127">
        <f t="shared" si="1"/>
        <v>4</v>
      </c>
      <c r="Q11" s="128">
        <f t="shared" si="1"/>
        <v>6</v>
      </c>
    </row>
    <row r="12" spans="1:17" ht="14.25">
      <c r="A12" s="74" t="s">
        <v>60</v>
      </c>
      <c r="B12" s="158">
        <v>82.5</v>
      </c>
      <c r="C12" s="118"/>
      <c r="D12" s="118"/>
      <c r="E12" s="120"/>
      <c r="F12" s="120"/>
      <c r="G12" s="120"/>
      <c r="H12" s="154">
        <f t="shared" si="0"/>
        <v>0</v>
      </c>
      <c r="I12" s="120"/>
      <c r="J12" s="120"/>
      <c r="K12" s="120"/>
      <c r="L12" s="120"/>
      <c r="M12" s="120"/>
      <c r="N12" s="120"/>
      <c r="O12" s="127">
        <f>SUM(E12-I12-L12)</f>
        <v>0</v>
      </c>
      <c r="P12" s="127">
        <f t="shared" si="1"/>
        <v>0</v>
      </c>
      <c r="Q12" s="128">
        <f t="shared" si="1"/>
        <v>0</v>
      </c>
    </row>
    <row r="13" spans="1:17" ht="14.25">
      <c r="A13" s="74" t="s">
        <v>61</v>
      </c>
      <c r="B13" s="158">
        <v>47.7</v>
      </c>
      <c r="C13" s="117">
        <v>20</v>
      </c>
      <c r="D13" s="117">
        <v>15</v>
      </c>
      <c r="E13" s="119">
        <v>15</v>
      </c>
      <c r="F13" s="119">
        <v>7</v>
      </c>
      <c r="G13" s="119">
        <v>8</v>
      </c>
      <c r="H13" s="154">
        <f t="shared" si="0"/>
        <v>31.446540880503143</v>
      </c>
      <c r="I13" s="119">
        <v>0</v>
      </c>
      <c r="J13" s="119">
        <v>0</v>
      </c>
      <c r="K13" s="119">
        <v>0</v>
      </c>
      <c r="L13" s="119">
        <v>0</v>
      </c>
      <c r="M13" s="119">
        <v>0</v>
      </c>
      <c r="N13" s="119">
        <v>0</v>
      </c>
      <c r="O13" s="127">
        <f>SUM(E13-I13-L13)</f>
        <v>15</v>
      </c>
      <c r="P13" s="127">
        <f t="shared" si="1"/>
        <v>7</v>
      </c>
      <c r="Q13" s="128">
        <f t="shared" si="1"/>
        <v>8</v>
      </c>
    </row>
    <row r="14" spans="1:17" ht="14.25">
      <c r="A14" s="74" t="s">
        <v>93</v>
      </c>
      <c r="B14" s="158">
        <v>156.6</v>
      </c>
      <c r="C14" s="117">
        <v>20</v>
      </c>
      <c r="D14" s="117">
        <v>10</v>
      </c>
      <c r="E14" s="119">
        <v>9</v>
      </c>
      <c r="F14" s="119">
        <v>3</v>
      </c>
      <c r="G14" s="119">
        <v>6</v>
      </c>
      <c r="H14" s="154">
        <f t="shared" si="0"/>
        <v>5.747126436781609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119">
        <v>0</v>
      </c>
      <c r="O14" s="127">
        <f>SUM(E14-I14-L14)</f>
        <v>9</v>
      </c>
      <c r="P14" s="127">
        <f t="shared" si="1"/>
        <v>3</v>
      </c>
      <c r="Q14" s="128">
        <f t="shared" si="1"/>
        <v>6</v>
      </c>
    </row>
    <row r="15" spans="1:17" ht="14.25">
      <c r="A15" s="74" t="s">
        <v>100</v>
      </c>
      <c r="B15" s="158">
        <v>34.9</v>
      </c>
      <c r="C15" s="117">
        <v>20</v>
      </c>
      <c r="D15" s="117">
        <v>10</v>
      </c>
      <c r="E15" s="119"/>
      <c r="F15" s="119"/>
      <c r="G15" s="119"/>
      <c r="H15" s="154">
        <f t="shared" si="0"/>
        <v>0</v>
      </c>
      <c r="I15" s="119"/>
      <c r="J15" s="119"/>
      <c r="K15" s="119"/>
      <c r="L15" s="119"/>
      <c r="M15" s="119"/>
      <c r="N15" s="119"/>
      <c r="O15" s="127"/>
      <c r="P15" s="127"/>
      <c r="Q15" s="128"/>
    </row>
    <row r="16" spans="1:17" ht="14.25">
      <c r="A16" s="132"/>
      <c r="B16" s="133"/>
      <c r="C16" s="134"/>
      <c r="D16" s="134"/>
      <c r="E16" s="135"/>
      <c r="F16" s="135"/>
      <c r="G16" s="135"/>
      <c r="H16" s="136"/>
      <c r="I16" s="135"/>
      <c r="J16" s="135"/>
      <c r="K16" s="135"/>
      <c r="L16" s="135"/>
      <c r="M16" s="135"/>
      <c r="N16" s="135"/>
      <c r="O16" s="136"/>
      <c r="P16" s="135"/>
      <c r="Q16" s="137"/>
    </row>
    <row r="17" spans="1:17" ht="14.25">
      <c r="A17" s="74" t="s">
        <v>156</v>
      </c>
      <c r="B17" s="122">
        <v>150.2</v>
      </c>
      <c r="C17" s="117"/>
      <c r="D17" s="117"/>
      <c r="E17" s="119"/>
      <c r="F17" s="119"/>
      <c r="G17" s="119"/>
      <c r="H17" s="127"/>
      <c r="I17" s="119"/>
      <c r="J17" s="119"/>
      <c r="K17" s="119"/>
      <c r="L17" s="119"/>
      <c r="M17" s="119"/>
      <c r="N17" s="119"/>
      <c r="O17" s="127"/>
      <c r="P17" s="119"/>
      <c r="Q17" s="128"/>
    </row>
    <row r="18" spans="1:17" ht="15" thickBot="1">
      <c r="A18" s="74" t="s">
        <v>158</v>
      </c>
      <c r="B18" s="122">
        <v>46.2</v>
      </c>
      <c r="C18" s="117"/>
      <c r="D18" s="117"/>
      <c r="E18" s="119"/>
      <c r="F18" s="119"/>
      <c r="G18" s="119"/>
      <c r="H18" s="127"/>
      <c r="I18" s="119"/>
      <c r="J18" s="119"/>
      <c r="K18" s="119"/>
      <c r="L18" s="119"/>
      <c r="M18" s="119"/>
      <c r="N18" s="119"/>
      <c r="O18" s="127"/>
      <c r="P18" s="119"/>
      <c r="Q18" s="128"/>
    </row>
    <row r="19" spans="1:17" ht="16.5" thickBot="1" thickTop="1">
      <c r="A19" s="146" t="s">
        <v>7</v>
      </c>
      <c r="B19" s="124">
        <f aca="true" t="shared" si="2" ref="B19:G19">SUM(B6:B18)</f>
        <v>3472.5999999999995</v>
      </c>
      <c r="C19" s="46">
        <f t="shared" si="2"/>
        <v>148</v>
      </c>
      <c r="D19" s="46">
        <f t="shared" si="2"/>
        <v>65</v>
      </c>
      <c r="E19" s="32">
        <f t="shared" si="2"/>
        <v>48</v>
      </c>
      <c r="F19" s="32">
        <f t="shared" si="2"/>
        <v>18</v>
      </c>
      <c r="G19" s="32">
        <f t="shared" si="2"/>
        <v>30</v>
      </c>
      <c r="H19" s="155">
        <f>SUM(H6:H15)</f>
        <v>89.70117089531941</v>
      </c>
      <c r="I19" s="32">
        <f aca="true" t="shared" si="3" ref="I19:N19">SUM(I6:I18)</f>
        <v>7</v>
      </c>
      <c r="J19" s="32">
        <f t="shared" si="3"/>
        <v>2</v>
      </c>
      <c r="K19" s="32">
        <f t="shared" si="3"/>
        <v>5</v>
      </c>
      <c r="L19" s="32">
        <f t="shared" si="3"/>
        <v>0</v>
      </c>
      <c r="M19" s="32">
        <f t="shared" si="3"/>
        <v>0</v>
      </c>
      <c r="N19" s="32">
        <f t="shared" si="3"/>
        <v>0</v>
      </c>
      <c r="O19" s="129">
        <f>SUM(E19-I19-L19)</f>
        <v>41</v>
      </c>
      <c r="P19" s="32">
        <f>SUM(P6:P18)</f>
        <v>16</v>
      </c>
      <c r="Q19" s="130">
        <f>SUM(Q6:Q18)</f>
        <v>25</v>
      </c>
    </row>
    <row r="20" spans="2:15" ht="15" thickTop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2:15" ht="14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2:15" ht="14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8" ht="14.25">
      <c r="A23" s="31"/>
      <c r="B23" s="85"/>
      <c r="C23" s="85"/>
      <c r="D23" s="85"/>
      <c r="E23" s="31"/>
      <c r="F23" s="29"/>
      <c r="G23" s="29"/>
      <c r="H23" s="29"/>
    </row>
    <row r="24" spans="1:13" ht="15.75" thickBot="1">
      <c r="A24" s="3" t="s">
        <v>12</v>
      </c>
      <c r="I24" s="3"/>
      <c r="M24" s="3"/>
    </row>
    <row r="25" spans="1:15" ht="15.75" thickTop="1">
      <c r="A25" s="18" t="s">
        <v>11</v>
      </c>
      <c r="B25" s="7" t="s">
        <v>124</v>
      </c>
      <c r="C25" s="19" t="s">
        <v>109</v>
      </c>
      <c r="D25" s="7" t="s">
        <v>0</v>
      </c>
      <c r="E25" s="7" t="s">
        <v>1</v>
      </c>
      <c r="F25" s="138" t="s">
        <v>122</v>
      </c>
      <c r="G25" s="139"/>
      <c r="H25" s="27"/>
      <c r="I25" s="27"/>
      <c r="J25" s="27"/>
      <c r="K25" s="27"/>
      <c r="L25" s="28"/>
      <c r="M25" s="27"/>
      <c r="N25" s="27"/>
      <c r="O25" s="27"/>
    </row>
    <row r="26" spans="1:16" ht="15.75" thickBot="1">
      <c r="A26" s="22" t="s">
        <v>10</v>
      </c>
      <c r="B26" s="10" t="s">
        <v>176</v>
      </c>
      <c r="C26" s="23"/>
      <c r="D26" s="23"/>
      <c r="E26" s="23"/>
      <c r="F26" s="70"/>
      <c r="G26" s="140"/>
      <c r="H26" s="28"/>
      <c r="I26" s="29"/>
      <c r="J26" s="29"/>
      <c r="K26" s="29" t="s">
        <v>15</v>
      </c>
      <c r="L26" s="31">
        <f>$E$19</f>
        <v>48</v>
      </c>
      <c r="M26" s="28"/>
      <c r="N26" s="31"/>
      <c r="O26" s="28"/>
      <c r="P26" s="3"/>
    </row>
    <row r="27" spans="1:16" ht="15.75" thickTop="1">
      <c r="A27" s="75" t="s">
        <v>22</v>
      </c>
      <c r="B27" s="143">
        <v>1979.86</v>
      </c>
      <c r="C27" s="78">
        <v>31</v>
      </c>
      <c r="D27" s="78">
        <v>13</v>
      </c>
      <c r="E27" s="78">
        <v>18</v>
      </c>
      <c r="F27" s="141"/>
      <c r="G27" s="191">
        <f>SUM(C27/B27*100)</f>
        <v>1.5657672764740942</v>
      </c>
      <c r="H27" s="52"/>
      <c r="J27" s="31"/>
      <c r="K27" s="31" t="s">
        <v>18</v>
      </c>
      <c r="L27" s="31">
        <f>$I$19</f>
        <v>7</v>
      </c>
      <c r="M27" s="31"/>
      <c r="N27" s="31"/>
      <c r="O27" s="29"/>
      <c r="P27" s="3"/>
    </row>
    <row r="28" spans="1:16" ht="15">
      <c r="A28" s="97" t="s">
        <v>21</v>
      </c>
      <c r="B28" s="143">
        <v>1661.04</v>
      </c>
      <c r="C28" s="78">
        <v>23</v>
      </c>
      <c r="D28" s="78">
        <v>10</v>
      </c>
      <c r="E28" s="78">
        <v>13</v>
      </c>
      <c r="F28" s="157"/>
      <c r="G28" s="48">
        <f>SUM(C28/B28*100)</f>
        <v>1.3846746616577568</v>
      </c>
      <c r="H28" s="52"/>
      <c r="J28" s="31"/>
      <c r="K28" s="31" t="s">
        <v>108</v>
      </c>
      <c r="L28" s="31">
        <f>$C$30</f>
        <v>80</v>
      </c>
      <c r="M28" s="31"/>
      <c r="N28" s="31"/>
      <c r="O28" s="29"/>
      <c r="P28" s="3"/>
    </row>
    <row r="29" spans="1:15" ht="15" thickBot="1">
      <c r="A29" s="74" t="s">
        <v>155</v>
      </c>
      <c r="B29" s="144">
        <v>1948.72</v>
      </c>
      <c r="C29" s="79">
        <v>26</v>
      </c>
      <c r="D29" s="79">
        <v>12</v>
      </c>
      <c r="E29" s="79">
        <v>14</v>
      </c>
      <c r="F29" s="142"/>
      <c r="G29" s="116">
        <f>SUM(C29/B29*100)</f>
        <v>1.3342091218851349</v>
      </c>
      <c r="H29" s="52"/>
      <c r="J29" s="31"/>
      <c r="M29" s="31"/>
      <c r="N29" s="31"/>
      <c r="O29" s="31"/>
    </row>
    <row r="30" spans="1:15" ht="16.5" thickBot="1" thickTop="1">
      <c r="A30" s="146" t="s">
        <v>7</v>
      </c>
      <c r="B30" s="131">
        <f>SUM(B27:B29)</f>
        <v>5589.62</v>
      </c>
      <c r="C30" s="80">
        <f>SUM(C27:C29)</f>
        <v>80</v>
      </c>
      <c r="D30" s="80">
        <f>SUM(D27:D29)</f>
        <v>35</v>
      </c>
      <c r="E30" s="80">
        <f>SUM(E27:E29)</f>
        <v>45</v>
      </c>
      <c r="F30" s="81"/>
      <c r="G30" s="195">
        <f>SUM(C30/B30*100)</f>
        <v>1.4312243050511484</v>
      </c>
      <c r="H30" s="94"/>
      <c r="I30" s="28"/>
      <c r="J30" s="28"/>
      <c r="K30" s="28"/>
      <c r="L30" s="28"/>
      <c r="M30" s="28"/>
      <c r="N30" s="28"/>
      <c r="O30" s="29"/>
    </row>
    <row r="31" spans="1:16" ht="15.75" thickTop="1">
      <c r="A31" s="29"/>
      <c r="B31" s="92"/>
      <c r="C31" s="92"/>
      <c r="D31" s="92"/>
      <c r="E31" s="28"/>
      <c r="F31" s="28"/>
      <c r="G31" s="28"/>
      <c r="H31" s="93"/>
      <c r="I31" s="28"/>
      <c r="J31" s="28"/>
      <c r="K31" s="28"/>
      <c r="L31" s="28"/>
      <c r="M31" s="28"/>
      <c r="N31" s="28"/>
      <c r="O31" s="28"/>
      <c r="P31" s="29"/>
    </row>
    <row r="32" spans="1:16" ht="15">
      <c r="A32" s="29"/>
      <c r="B32" s="92"/>
      <c r="C32" s="92"/>
      <c r="D32" s="92"/>
      <c r="E32" s="28"/>
      <c r="F32" s="28"/>
      <c r="G32" s="28"/>
      <c r="H32" s="93"/>
      <c r="I32" s="28"/>
      <c r="J32" s="28"/>
      <c r="K32" s="28"/>
      <c r="L32" s="28"/>
      <c r="M32" s="28"/>
      <c r="N32" s="28"/>
      <c r="O32" s="28"/>
      <c r="P32" s="29"/>
    </row>
    <row r="33" spans="1:16" ht="15">
      <c r="A33" s="29"/>
      <c r="B33" s="92"/>
      <c r="C33" s="92"/>
      <c r="D33" s="92"/>
      <c r="E33" s="28"/>
      <c r="F33" s="28"/>
      <c r="G33" s="28"/>
      <c r="H33" s="93"/>
      <c r="I33" s="28"/>
      <c r="J33" s="28"/>
      <c r="K33" s="28"/>
      <c r="L33" s="28"/>
      <c r="M33" s="28"/>
      <c r="N33" s="28"/>
      <c r="O33" s="28"/>
      <c r="P33" s="29"/>
    </row>
    <row r="34" ht="15">
      <c r="P34" s="3"/>
    </row>
    <row r="35" spans="1:13" ht="15.75" thickBot="1">
      <c r="A35" s="3" t="s">
        <v>141</v>
      </c>
      <c r="B35" s="3"/>
      <c r="C35" s="3"/>
      <c r="D35" s="3"/>
      <c r="E35" s="3"/>
      <c r="F35" s="3"/>
      <c r="G35" s="3"/>
      <c r="H35" s="3" t="s">
        <v>140</v>
      </c>
      <c r="I35" s="3"/>
      <c r="J35" s="3"/>
      <c r="K35" s="3"/>
      <c r="L35" s="3"/>
      <c r="M35" s="3"/>
    </row>
    <row r="36" spans="1:17" ht="16.5" thickBot="1" thickTop="1">
      <c r="A36" s="12" t="s">
        <v>14</v>
      </c>
      <c r="B36" s="43" t="s">
        <v>90</v>
      </c>
      <c r="C36" s="32" t="s">
        <v>0</v>
      </c>
      <c r="D36" s="32" t="s">
        <v>1</v>
      </c>
      <c r="E36" s="147" t="s">
        <v>138</v>
      </c>
      <c r="F36" s="129"/>
      <c r="G36" s="148"/>
      <c r="H36" s="149" t="s">
        <v>139</v>
      </c>
      <c r="I36" s="152"/>
      <c r="J36" s="147" t="s">
        <v>90</v>
      </c>
      <c r="K36" s="13"/>
      <c r="L36" s="32" t="s">
        <v>0</v>
      </c>
      <c r="M36" s="129" t="s">
        <v>137</v>
      </c>
      <c r="N36" s="153"/>
      <c r="O36" s="25" t="s">
        <v>138</v>
      </c>
      <c r="P36" s="44"/>
      <c r="Q36" s="45"/>
    </row>
    <row r="37" spans="1:17" ht="15" thickTop="1">
      <c r="A37" s="35"/>
      <c r="B37" s="179"/>
      <c r="C37" s="120"/>
      <c r="D37" s="120"/>
      <c r="E37" s="20"/>
      <c r="F37" s="39"/>
      <c r="G37" s="150"/>
      <c r="H37" s="35" t="s">
        <v>188</v>
      </c>
      <c r="I37" s="38"/>
      <c r="J37" s="15"/>
      <c r="K37" s="14">
        <v>39</v>
      </c>
      <c r="L37" s="9">
        <v>19</v>
      </c>
      <c r="M37" s="20">
        <v>20</v>
      </c>
      <c r="N37" s="14"/>
      <c r="O37" s="38" t="s">
        <v>187</v>
      </c>
      <c r="P37" s="38"/>
      <c r="Q37" s="21"/>
    </row>
    <row r="38" spans="1:17" ht="14.25">
      <c r="A38" s="115"/>
      <c r="B38" s="119"/>
      <c r="C38" s="119"/>
      <c r="D38" s="119"/>
      <c r="E38" s="16"/>
      <c r="F38" s="113"/>
      <c r="G38" s="95"/>
      <c r="H38" s="115"/>
      <c r="I38" s="113"/>
      <c r="J38" s="16"/>
      <c r="K38" s="114"/>
      <c r="L38" s="4"/>
      <c r="M38" s="16"/>
      <c r="N38" s="114"/>
      <c r="O38" s="113"/>
      <c r="P38" s="113"/>
      <c r="Q38" s="95"/>
    </row>
    <row r="39" spans="1:17" ht="15" thickBot="1">
      <c r="A39" s="42"/>
      <c r="B39" s="180"/>
      <c r="C39" s="162"/>
      <c r="D39" s="162"/>
      <c r="E39" s="69"/>
      <c r="F39" s="151"/>
      <c r="G39" s="112"/>
      <c r="H39" s="36"/>
      <c r="I39" s="151"/>
      <c r="J39" s="69"/>
      <c r="K39" s="110"/>
      <c r="L39" s="111"/>
      <c r="M39" s="69"/>
      <c r="N39" s="68"/>
      <c r="O39" s="31"/>
      <c r="P39" s="31"/>
      <c r="Q39" s="112"/>
    </row>
    <row r="40" spans="1:17" ht="16.5" thickBot="1" thickTop="1">
      <c r="A40" s="146" t="s">
        <v>7</v>
      </c>
      <c r="B40" s="32">
        <f>SUM(B37:B39)</f>
        <v>0</v>
      </c>
      <c r="C40" s="32">
        <f>SUM(C37:C39)</f>
        <v>0</v>
      </c>
      <c r="D40" s="32">
        <f>SUM(D37:D39)</f>
        <v>0</v>
      </c>
      <c r="E40" s="34"/>
      <c r="F40" s="34"/>
      <c r="G40" s="34"/>
      <c r="H40" s="28"/>
      <c r="I40" s="41" t="s">
        <v>7</v>
      </c>
      <c r="J40" s="17"/>
      <c r="K40" s="25">
        <f>SUM(K37:K39)</f>
        <v>39</v>
      </c>
      <c r="L40" s="13">
        <f>SUM(L37:L39)</f>
        <v>19</v>
      </c>
      <c r="M40" s="17">
        <f>SUM(M37:M39)</f>
        <v>20</v>
      </c>
      <c r="N40" s="148"/>
      <c r="O40" s="34"/>
      <c r="P40" s="34"/>
      <c r="Q40" s="40"/>
    </row>
    <row r="41" ht="13.5" thickTop="1"/>
    <row r="187" spans="1:17" ht="12.75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</row>
    <row r="290" spans="1:17" ht="15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</row>
    <row r="291" spans="1:17" ht="15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</row>
    <row r="292" spans="1:17" ht="15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</row>
    <row r="293" spans="1:17" ht="15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</row>
    <row r="294" spans="1:17" ht="15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</row>
  </sheetData>
  <sheetProtection/>
  <printOptions/>
  <pageMargins left="1.1811023622047245" right="0.3937007874015748" top="0.3937007874015748" bottom="0.3937007874015748" header="0.31496062992125984" footer="0.31496062992125984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03"/>
  <sheetViews>
    <sheetView zoomScalePageLayoutView="0" workbookViewId="0" topLeftCell="A1">
      <selection activeCell="E55" sqref="E55"/>
    </sheetView>
  </sheetViews>
  <sheetFormatPr defaultColWidth="9.140625" defaultRowHeight="12.75"/>
  <cols>
    <col min="1" max="1" width="26.28125" style="0" customWidth="1"/>
    <col min="2" max="2" width="12.140625" style="0" customWidth="1"/>
    <col min="3" max="4" width="10.7109375" style="0" customWidth="1"/>
    <col min="5" max="5" width="10.57421875" style="0" customWidth="1"/>
    <col min="6" max="7" width="5.421875" style="0" customWidth="1"/>
    <col min="8" max="9" width="12.7109375" style="0" customWidth="1"/>
    <col min="10" max="10" width="5.57421875" style="0" customWidth="1"/>
    <col min="11" max="11" width="5.8515625" style="0" customWidth="1"/>
    <col min="12" max="12" width="9.7109375" style="0" customWidth="1"/>
    <col min="13" max="13" width="5.57421875" style="0" customWidth="1"/>
    <col min="14" max="14" width="5.8515625" style="0" customWidth="1"/>
    <col min="15" max="15" width="10.7109375" style="0" customWidth="1"/>
    <col min="16" max="16" width="5.57421875" style="0" customWidth="1"/>
    <col min="17" max="17" width="6.00390625" style="0" customWidth="1"/>
  </cols>
  <sheetData>
    <row r="1" ht="26.25" customHeight="1">
      <c r="A1" s="82" t="s">
        <v>178</v>
      </c>
    </row>
    <row r="2" ht="12.75">
      <c r="A2" s="83"/>
    </row>
    <row r="3" ht="18.75" thickBot="1">
      <c r="A3" s="1" t="s">
        <v>175</v>
      </c>
    </row>
    <row r="4" spans="1:17" ht="15.75" thickTop="1">
      <c r="A4" s="6" t="s">
        <v>89</v>
      </c>
      <c r="B4" s="7" t="s">
        <v>124</v>
      </c>
      <c r="C4" s="7" t="s">
        <v>90</v>
      </c>
      <c r="D4" s="7" t="s">
        <v>134</v>
      </c>
      <c r="E4" s="7" t="s">
        <v>90</v>
      </c>
      <c r="F4" s="7" t="s">
        <v>0</v>
      </c>
      <c r="G4" s="7" t="s">
        <v>1</v>
      </c>
      <c r="H4" s="11" t="s">
        <v>122</v>
      </c>
      <c r="I4" s="7" t="s">
        <v>5</v>
      </c>
      <c r="J4" s="7" t="s">
        <v>0</v>
      </c>
      <c r="K4" s="7" t="s">
        <v>1</v>
      </c>
      <c r="L4" s="7" t="s">
        <v>6</v>
      </c>
      <c r="M4" s="7" t="s">
        <v>0</v>
      </c>
      <c r="N4" s="7" t="s">
        <v>1</v>
      </c>
      <c r="O4" s="11" t="s">
        <v>13</v>
      </c>
      <c r="P4" s="7" t="s">
        <v>0</v>
      </c>
      <c r="Q4" s="8" t="s">
        <v>1</v>
      </c>
    </row>
    <row r="5" spans="1:17" ht="15.75" thickBot="1">
      <c r="A5" s="77" t="s">
        <v>129</v>
      </c>
      <c r="B5" s="10" t="s">
        <v>123</v>
      </c>
      <c r="C5" s="10" t="s">
        <v>115</v>
      </c>
      <c r="D5" s="10" t="s">
        <v>121</v>
      </c>
      <c r="E5" s="10" t="s">
        <v>3</v>
      </c>
      <c r="F5" s="10"/>
      <c r="G5" s="37"/>
      <c r="H5" s="37" t="s">
        <v>135</v>
      </c>
      <c r="I5" s="10"/>
      <c r="J5" s="10"/>
      <c r="K5" s="10"/>
      <c r="L5" s="10"/>
      <c r="M5" s="10"/>
      <c r="N5" s="10"/>
      <c r="O5" s="37" t="s">
        <v>2</v>
      </c>
      <c r="P5" s="125"/>
      <c r="Q5" s="126"/>
    </row>
    <row r="6" spans="1:17" ht="15" thickTop="1">
      <c r="A6" s="73" t="s">
        <v>87</v>
      </c>
      <c r="B6" s="122">
        <v>243.4</v>
      </c>
      <c r="C6" s="117"/>
      <c r="D6" s="117"/>
      <c r="E6" s="119"/>
      <c r="F6" s="119"/>
      <c r="G6" s="119"/>
      <c r="H6" s="154">
        <f>SUM(E6/B6*100)</f>
        <v>0</v>
      </c>
      <c r="I6" s="119"/>
      <c r="J6" s="119"/>
      <c r="K6" s="119"/>
      <c r="L6" s="119"/>
      <c r="M6" s="119"/>
      <c r="N6" s="119"/>
      <c r="O6" s="127">
        <f aca="true" t="shared" si="0" ref="O6:Q16">SUM(E6-I6-L6)</f>
        <v>0</v>
      </c>
      <c r="P6" s="127">
        <f t="shared" si="0"/>
        <v>0</v>
      </c>
      <c r="Q6" s="128">
        <f t="shared" si="0"/>
        <v>0</v>
      </c>
    </row>
    <row r="7" spans="1:17" ht="14.25">
      <c r="A7" s="74" t="s">
        <v>83</v>
      </c>
      <c r="B7" s="122">
        <v>979.7</v>
      </c>
      <c r="C7" s="117"/>
      <c r="D7" s="117"/>
      <c r="E7" s="119"/>
      <c r="F7" s="119"/>
      <c r="G7" s="119"/>
      <c r="H7" s="154">
        <f>SUM(E7/B7*100)</f>
        <v>0</v>
      </c>
      <c r="I7" s="119"/>
      <c r="J7" s="119"/>
      <c r="K7" s="119"/>
      <c r="L7" s="119"/>
      <c r="M7" s="119"/>
      <c r="N7" s="119"/>
      <c r="O7" s="127">
        <f t="shared" si="0"/>
        <v>0</v>
      </c>
      <c r="P7" s="127">
        <f t="shared" si="0"/>
        <v>0</v>
      </c>
      <c r="Q7" s="128">
        <f t="shared" si="0"/>
        <v>0</v>
      </c>
    </row>
    <row r="8" spans="1:17" ht="14.25">
      <c r="A8" s="73" t="s">
        <v>103</v>
      </c>
      <c r="B8" s="122">
        <v>496.4</v>
      </c>
      <c r="C8" s="117"/>
      <c r="D8" s="117"/>
      <c r="E8" s="119"/>
      <c r="F8" s="119"/>
      <c r="G8" s="119"/>
      <c r="H8" s="154">
        <f>SUM(E8/B8*100)</f>
        <v>0</v>
      </c>
      <c r="I8" s="119">
        <v>4</v>
      </c>
      <c r="J8" s="119">
        <v>2</v>
      </c>
      <c r="K8" s="119">
        <v>2</v>
      </c>
      <c r="L8" s="119"/>
      <c r="M8" s="119"/>
      <c r="N8" s="119"/>
      <c r="O8" s="190">
        <f t="shared" si="0"/>
        <v>-4</v>
      </c>
      <c r="P8" s="127">
        <f t="shared" si="0"/>
        <v>-2</v>
      </c>
      <c r="Q8" s="128">
        <f t="shared" si="0"/>
        <v>-2</v>
      </c>
    </row>
    <row r="9" spans="1:17" ht="14.25">
      <c r="A9" s="74" t="s">
        <v>85</v>
      </c>
      <c r="B9" s="122">
        <v>666.7</v>
      </c>
      <c r="C9" s="117"/>
      <c r="D9" s="117"/>
      <c r="E9" s="119"/>
      <c r="F9" s="119"/>
      <c r="G9" s="119"/>
      <c r="H9" s="154">
        <f>SUM(E9/B9*100)</f>
        <v>0</v>
      </c>
      <c r="I9" s="119"/>
      <c r="J9" s="119"/>
      <c r="K9" s="119"/>
      <c r="L9" s="119"/>
      <c r="M9" s="119"/>
      <c r="N9" s="119"/>
      <c r="O9" s="127">
        <f t="shared" si="0"/>
        <v>0</v>
      </c>
      <c r="P9" s="127">
        <f t="shared" si="0"/>
        <v>0</v>
      </c>
      <c r="Q9" s="128">
        <f t="shared" si="0"/>
        <v>0</v>
      </c>
    </row>
    <row r="10" spans="1:17" ht="14.25">
      <c r="A10" s="74" t="s">
        <v>86</v>
      </c>
      <c r="B10" s="122">
        <v>193.5</v>
      </c>
      <c r="C10" s="117"/>
      <c r="D10" s="117"/>
      <c r="E10" s="119"/>
      <c r="F10" s="119"/>
      <c r="G10" s="119"/>
      <c r="H10" s="154">
        <f>SUM(E10/B10*100)</f>
        <v>0</v>
      </c>
      <c r="I10" s="119"/>
      <c r="J10" s="119"/>
      <c r="K10" s="119"/>
      <c r="L10" s="119"/>
      <c r="M10" s="119"/>
      <c r="N10" s="119"/>
      <c r="O10" s="127">
        <f>SUM(E10-I10-L10)</f>
        <v>0</v>
      </c>
      <c r="P10" s="127">
        <f t="shared" si="0"/>
        <v>0</v>
      </c>
      <c r="Q10" s="128">
        <f t="shared" si="0"/>
        <v>0</v>
      </c>
    </row>
    <row r="11" spans="1:17" ht="14.25">
      <c r="A11" s="97" t="s">
        <v>84</v>
      </c>
      <c r="B11" s="123">
        <v>436.5</v>
      </c>
      <c r="C11" s="118"/>
      <c r="D11" s="118"/>
      <c r="E11" s="120"/>
      <c r="F11" s="120"/>
      <c r="G11" s="120"/>
      <c r="H11" s="154">
        <f aca="true" t="shared" si="1" ref="H11:H19">SUM(E11/B11*100)</f>
        <v>0</v>
      </c>
      <c r="I11" s="120"/>
      <c r="J11" s="120"/>
      <c r="K11" s="120"/>
      <c r="L11" s="120"/>
      <c r="M11" s="120"/>
      <c r="N11" s="120"/>
      <c r="O11" s="127">
        <f aca="true" t="shared" si="2" ref="O11:O16">SUM(E11-I11-L11)</f>
        <v>0</v>
      </c>
      <c r="P11" s="127">
        <f t="shared" si="0"/>
        <v>0</v>
      </c>
      <c r="Q11" s="128">
        <f t="shared" si="0"/>
        <v>0</v>
      </c>
    </row>
    <row r="12" spans="1:17" ht="14.25">
      <c r="A12" s="74" t="s">
        <v>79</v>
      </c>
      <c r="B12" s="122">
        <v>271.5</v>
      </c>
      <c r="C12" s="118">
        <v>90</v>
      </c>
      <c r="D12" s="118">
        <v>30</v>
      </c>
      <c r="E12" s="120"/>
      <c r="F12" s="120"/>
      <c r="G12" s="120"/>
      <c r="H12" s="154">
        <f t="shared" si="1"/>
        <v>0</v>
      </c>
      <c r="I12" s="120"/>
      <c r="J12" s="120"/>
      <c r="K12" s="120"/>
      <c r="L12" s="120"/>
      <c r="M12" s="120"/>
      <c r="N12" s="120"/>
      <c r="O12" s="127">
        <f t="shared" si="2"/>
        <v>0</v>
      </c>
      <c r="P12" s="127">
        <f t="shared" si="0"/>
        <v>0</v>
      </c>
      <c r="Q12" s="128">
        <f t="shared" si="0"/>
        <v>0</v>
      </c>
    </row>
    <row r="13" spans="1:17" ht="14.25">
      <c r="A13" s="74" t="s">
        <v>81</v>
      </c>
      <c r="B13" s="122">
        <v>292.6</v>
      </c>
      <c r="C13" s="117"/>
      <c r="D13" s="117"/>
      <c r="E13" s="119"/>
      <c r="F13" s="119"/>
      <c r="G13" s="119"/>
      <c r="H13" s="154">
        <f t="shared" si="1"/>
        <v>0</v>
      </c>
      <c r="I13" s="119"/>
      <c r="J13" s="119"/>
      <c r="K13" s="119"/>
      <c r="L13" s="119"/>
      <c r="M13" s="119"/>
      <c r="N13" s="119"/>
      <c r="O13" s="127">
        <f t="shared" si="2"/>
        <v>0</v>
      </c>
      <c r="P13" s="127">
        <f t="shared" si="0"/>
        <v>0</v>
      </c>
      <c r="Q13" s="128">
        <f t="shared" si="0"/>
        <v>0</v>
      </c>
    </row>
    <row r="14" spans="1:17" ht="14.25">
      <c r="A14" s="74" t="s">
        <v>113</v>
      </c>
      <c r="B14" s="122">
        <v>269.5</v>
      </c>
      <c r="C14" s="117"/>
      <c r="D14" s="117"/>
      <c r="E14" s="119"/>
      <c r="F14" s="119"/>
      <c r="G14" s="119"/>
      <c r="H14" s="154">
        <f t="shared" si="1"/>
        <v>0</v>
      </c>
      <c r="I14" s="119"/>
      <c r="J14" s="119"/>
      <c r="K14" s="119"/>
      <c r="L14" s="119"/>
      <c r="M14" s="119"/>
      <c r="N14" s="119"/>
      <c r="O14" s="127">
        <f t="shared" si="2"/>
        <v>0</v>
      </c>
      <c r="P14" s="127">
        <f t="shared" si="0"/>
        <v>0</v>
      </c>
      <c r="Q14" s="128">
        <f t="shared" si="0"/>
        <v>0</v>
      </c>
    </row>
    <row r="15" spans="1:17" ht="14.25">
      <c r="A15" s="74" t="s">
        <v>82</v>
      </c>
      <c r="B15" s="122">
        <v>536.5</v>
      </c>
      <c r="C15" s="117"/>
      <c r="D15" s="117"/>
      <c r="E15" s="119"/>
      <c r="F15" s="119"/>
      <c r="G15" s="119"/>
      <c r="H15" s="154">
        <f t="shared" si="1"/>
        <v>0</v>
      </c>
      <c r="I15" s="119"/>
      <c r="J15" s="119"/>
      <c r="K15" s="119"/>
      <c r="L15" s="119"/>
      <c r="M15" s="119"/>
      <c r="N15" s="119"/>
      <c r="O15" s="190">
        <f t="shared" si="2"/>
        <v>0</v>
      </c>
      <c r="P15" s="127">
        <f t="shared" si="0"/>
        <v>0</v>
      </c>
      <c r="Q15" s="128">
        <f t="shared" si="0"/>
        <v>0</v>
      </c>
    </row>
    <row r="16" spans="1:17" ht="14.25">
      <c r="A16" s="74" t="s">
        <v>88</v>
      </c>
      <c r="B16" s="122">
        <v>276.3</v>
      </c>
      <c r="C16" s="117"/>
      <c r="D16" s="117"/>
      <c r="E16" s="119"/>
      <c r="F16" s="119"/>
      <c r="G16" s="119"/>
      <c r="H16" s="154">
        <f t="shared" si="1"/>
        <v>0</v>
      </c>
      <c r="I16" s="119">
        <v>4</v>
      </c>
      <c r="J16" s="119">
        <v>2</v>
      </c>
      <c r="K16" s="119">
        <v>2</v>
      </c>
      <c r="L16" s="119"/>
      <c r="M16" s="119"/>
      <c r="N16" s="119"/>
      <c r="O16" s="127">
        <f t="shared" si="2"/>
        <v>-4</v>
      </c>
      <c r="P16" s="127">
        <f t="shared" si="0"/>
        <v>-2</v>
      </c>
      <c r="Q16" s="128">
        <f t="shared" si="0"/>
        <v>-2</v>
      </c>
    </row>
    <row r="17" spans="1:17" ht="14.25">
      <c r="A17" s="74" t="s">
        <v>104</v>
      </c>
      <c r="B17" s="158">
        <v>21.9</v>
      </c>
      <c r="C17" s="117"/>
      <c r="D17" s="117"/>
      <c r="E17" s="119"/>
      <c r="F17" s="119"/>
      <c r="G17" s="119"/>
      <c r="H17" s="154">
        <f t="shared" si="1"/>
        <v>0</v>
      </c>
      <c r="I17" s="119"/>
      <c r="J17" s="119"/>
      <c r="K17" s="119"/>
      <c r="L17" s="119"/>
      <c r="M17" s="119"/>
      <c r="N17" s="119"/>
      <c r="O17" s="127">
        <f aca="true" t="shared" si="3" ref="O17:Q20">SUM(E17-I17-L17)</f>
        <v>0</v>
      </c>
      <c r="P17" s="127">
        <f t="shared" si="3"/>
        <v>0</v>
      </c>
      <c r="Q17" s="128">
        <f t="shared" si="3"/>
        <v>0</v>
      </c>
    </row>
    <row r="18" spans="1:17" ht="14.25">
      <c r="A18" s="74" t="s">
        <v>119</v>
      </c>
      <c r="B18" s="158">
        <v>242.9</v>
      </c>
      <c r="C18" s="117"/>
      <c r="D18" s="117"/>
      <c r="E18" s="119"/>
      <c r="F18" s="119"/>
      <c r="G18" s="119"/>
      <c r="H18" s="154">
        <f t="shared" si="1"/>
        <v>0</v>
      </c>
      <c r="I18" s="119"/>
      <c r="J18" s="119"/>
      <c r="K18" s="119"/>
      <c r="L18" s="119"/>
      <c r="M18" s="119"/>
      <c r="N18" s="119"/>
      <c r="O18" s="127">
        <f t="shared" si="3"/>
        <v>0</v>
      </c>
      <c r="P18" s="127">
        <f t="shared" si="3"/>
        <v>0</v>
      </c>
      <c r="Q18" s="128">
        <f t="shared" si="3"/>
        <v>0</v>
      </c>
    </row>
    <row r="19" spans="1:17" ht="14.25">
      <c r="A19" s="97" t="s">
        <v>105</v>
      </c>
      <c r="B19" s="159">
        <v>67.1</v>
      </c>
      <c r="C19" s="117"/>
      <c r="D19" s="117"/>
      <c r="E19" s="119"/>
      <c r="F19" s="119"/>
      <c r="G19" s="119"/>
      <c r="H19" s="154">
        <f t="shared" si="1"/>
        <v>0</v>
      </c>
      <c r="I19" s="119"/>
      <c r="J19" s="119"/>
      <c r="K19" s="119"/>
      <c r="L19" s="119"/>
      <c r="M19" s="119"/>
      <c r="N19" s="119"/>
      <c r="O19" s="127">
        <f t="shared" si="3"/>
        <v>0</v>
      </c>
      <c r="P19" s="127">
        <f t="shared" si="3"/>
        <v>0</v>
      </c>
      <c r="Q19" s="128">
        <f t="shared" si="3"/>
        <v>0</v>
      </c>
    </row>
    <row r="20" spans="1:17" ht="14.25">
      <c r="A20" s="97" t="s">
        <v>162</v>
      </c>
      <c r="B20" s="159"/>
      <c r="C20" s="117"/>
      <c r="D20" s="117"/>
      <c r="E20" s="119"/>
      <c r="F20" s="119"/>
      <c r="G20" s="119"/>
      <c r="H20" s="154"/>
      <c r="I20" s="119"/>
      <c r="J20" s="119"/>
      <c r="K20" s="119"/>
      <c r="L20" s="119"/>
      <c r="M20" s="119"/>
      <c r="N20" s="119"/>
      <c r="O20" s="127">
        <f t="shared" si="3"/>
        <v>0</v>
      </c>
      <c r="P20" s="127">
        <f t="shared" si="3"/>
        <v>0</v>
      </c>
      <c r="Q20" s="128">
        <f t="shared" si="3"/>
        <v>0</v>
      </c>
    </row>
    <row r="21" spans="1:17" ht="14.25">
      <c r="A21" s="132"/>
      <c r="B21" s="133"/>
      <c r="C21" s="134"/>
      <c r="D21" s="134"/>
      <c r="E21" s="135"/>
      <c r="F21" s="135"/>
      <c r="G21" s="135"/>
      <c r="H21" s="136"/>
      <c r="I21" s="135"/>
      <c r="J21" s="135"/>
      <c r="K21" s="135"/>
      <c r="L21" s="135"/>
      <c r="M21" s="135"/>
      <c r="N21" s="135"/>
      <c r="O21" s="136"/>
      <c r="P21" s="135"/>
      <c r="Q21" s="137"/>
    </row>
    <row r="22" spans="1:17" ht="14.25">
      <c r="A22" s="74" t="s">
        <v>160</v>
      </c>
      <c r="B22" s="122">
        <v>35.2</v>
      </c>
      <c r="C22" s="117"/>
      <c r="D22" s="117"/>
      <c r="E22" s="119"/>
      <c r="F22" s="119"/>
      <c r="G22" s="119"/>
      <c r="H22" s="127"/>
      <c r="I22" s="119"/>
      <c r="J22" s="119"/>
      <c r="K22" s="119"/>
      <c r="L22" s="119"/>
      <c r="M22" s="119"/>
      <c r="N22" s="119"/>
      <c r="O22" s="127"/>
      <c r="P22" s="119"/>
      <c r="Q22" s="128"/>
    </row>
    <row r="23" spans="1:17" ht="14.25">
      <c r="A23" s="74" t="s">
        <v>161</v>
      </c>
      <c r="B23" s="122">
        <v>26.9</v>
      </c>
      <c r="C23" s="117"/>
      <c r="D23" s="117"/>
      <c r="E23" s="119"/>
      <c r="F23" s="119"/>
      <c r="G23" s="119"/>
      <c r="H23" s="127"/>
      <c r="I23" s="119"/>
      <c r="J23" s="119"/>
      <c r="K23" s="119"/>
      <c r="L23" s="119"/>
      <c r="M23" s="119"/>
      <c r="N23" s="119"/>
      <c r="O23" s="127"/>
      <c r="P23" s="119"/>
      <c r="Q23" s="128"/>
    </row>
    <row r="24" spans="1:17" ht="14.25">
      <c r="A24" s="74" t="s">
        <v>63</v>
      </c>
      <c r="B24" s="122">
        <v>203.4</v>
      </c>
      <c r="C24" s="117"/>
      <c r="D24" s="117"/>
      <c r="E24" s="119"/>
      <c r="F24" s="119"/>
      <c r="G24" s="119"/>
      <c r="H24" s="127"/>
      <c r="I24" s="119"/>
      <c r="J24" s="119"/>
      <c r="K24" s="119"/>
      <c r="L24" s="119"/>
      <c r="M24" s="119"/>
      <c r="N24" s="119"/>
      <c r="O24" s="127"/>
      <c r="P24" s="119"/>
      <c r="Q24" s="128"/>
    </row>
    <row r="25" spans="1:17" ht="15" thickBot="1">
      <c r="A25" s="74" t="s">
        <v>62</v>
      </c>
      <c r="B25" s="122">
        <v>81.9</v>
      </c>
      <c r="C25" s="117"/>
      <c r="D25" s="117"/>
      <c r="E25" s="119"/>
      <c r="F25" s="119"/>
      <c r="G25" s="119"/>
      <c r="H25" s="127"/>
      <c r="I25" s="119"/>
      <c r="J25" s="119"/>
      <c r="K25" s="119"/>
      <c r="L25" s="119"/>
      <c r="M25" s="119"/>
      <c r="N25" s="119"/>
      <c r="O25" s="127"/>
      <c r="P25" s="119"/>
      <c r="Q25" s="128"/>
    </row>
    <row r="26" spans="1:17" ht="16.5" thickBot="1" thickTop="1">
      <c r="A26" s="146" t="s">
        <v>7</v>
      </c>
      <c r="B26" s="124">
        <f aca="true" t="shared" si="4" ref="B26:G26">SUM(B6:B25)</f>
        <v>5341.899999999998</v>
      </c>
      <c r="C26" s="46">
        <f t="shared" si="4"/>
        <v>90</v>
      </c>
      <c r="D26" s="46">
        <f t="shared" si="4"/>
        <v>30</v>
      </c>
      <c r="E26" s="32">
        <f t="shared" si="4"/>
        <v>0</v>
      </c>
      <c r="F26" s="32">
        <f t="shared" si="4"/>
        <v>0</v>
      </c>
      <c r="G26" s="32">
        <f t="shared" si="4"/>
        <v>0</v>
      </c>
      <c r="H26" s="155">
        <f>SUM(H6:H19)</f>
        <v>0</v>
      </c>
      <c r="I26" s="32">
        <f aca="true" t="shared" si="5" ref="I26:N26">SUM(I6:I25)</f>
        <v>8</v>
      </c>
      <c r="J26" s="32">
        <f t="shared" si="5"/>
        <v>4</v>
      </c>
      <c r="K26" s="32">
        <f t="shared" si="5"/>
        <v>4</v>
      </c>
      <c r="L26" s="32">
        <f t="shared" si="5"/>
        <v>0</v>
      </c>
      <c r="M26" s="32">
        <f t="shared" si="5"/>
        <v>0</v>
      </c>
      <c r="N26" s="32">
        <f t="shared" si="5"/>
        <v>0</v>
      </c>
      <c r="O26" s="129">
        <f>SUM(E26-I26-L26)</f>
        <v>-8</v>
      </c>
      <c r="P26" s="32">
        <f>SUM(P6:P25)</f>
        <v>-4</v>
      </c>
      <c r="Q26" s="130">
        <f>SUM(Q6:Q25)</f>
        <v>-4</v>
      </c>
    </row>
    <row r="27" spans="2:15" ht="15" thickTop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2:15" ht="14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2:15" ht="14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8" ht="14.25">
      <c r="A30" s="31"/>
      <c r="B30" s="85"/>
      <c r="C30" s="85"/>
      <c r="D30" s="85"/>
      <c r="E30" s="31"/>
      <c r="F30" s="29"/>
      <c r="G30" s="29"/>
      <c r="H30" s="29"/>
    </row>
    <row r="31" spans="1:13" ht="15.75" thickBot="1">
      <c r="A31" s="3" t="s">
        <v>12</v>
      </c>
      <c r="I31" s="3"/>
      <c r="M31" s="3"/>
    </row>
    <row r="32" spans="1:15" ht="15.75" thickTop="1">
      <c r="A32" s="18" t="s">
        <v>11</v>
      </c>
      <c r="B32" s="7" t="s">
        <v>124</v>
      </c>
      <c r="C32" s="19" t="s">
        <v>109</v>
      </c>
      <c r="D32" s="7" t="s">
        <v>0</v>
      </c>
      <c r="E32" s="7" t="s">
        <v>1</v>
      </c>
      <c r="F32" s="138" t="s">
        <v>122</v>
      </c>
      <c r="G32" s="139"/>
      <c r="H32" s="27"/>
      <c r="I32" s="27"/>
      <c r="J32" s="27"/>
      <c r="K32" s="27"/>
      <c r="L32" s="28"/>
      <c r="M32" s="27"/>
      <c r="N32" s="27"/>
      <c r="O32" s="27"/>
    </row>
    <row r="33" spans="1:16" ht="15.75" thickBot="1">
      <c r="A33" s="22" t="s">
        <v>10</v>
      </c>
      <c r="B33" s="10" t="s">
        <v>176</v>
      </c>
      <c r="C33" s="23"/>
      <c r="D33" s="23"/>
      <c r="E33" s="23"/>
      <c r="F33" s="70"/>
      <c r="G33" s="140"/>
      <c r="H33" s="28"/>
      <c r="I33" s="29"/>
      <c r="J33" s="29"/>
      <c r="K33" s="29" t="s">
        <v>15</v>
      </c>
      <c r="L33" s="31">
        <f>E26</f>
        <v>0</v>
      </c>
      <c r="M33" s="28"/>
      <c r="N33" s="31"/>
      <c r="O33" s="28"/>
      <c r="P33" s="3"/>
    </row>
    <row r="34" spans="1:16" ht="15.75" thickTop="1">
      <c r="A34" s="75" t="s">
        <v>24</v>
      </c>
      <c r="B34" s="143">
        <v>6542.48</v>
      </c>
      <c r="C34" s="78">
        <v>49</v>
      </c>
      <c r="D34" s="78">
        <v>24</v>
      </c>
      <c r="E34" s="78">
        <v>25</v>
      </c>
      <c r="F34" s="141"/>
      <c r="G34" s="191">
        <f>SUM(C34/B34*100)</f>
        <v>0.7489514679448772</v>
      </c>
      <c r="H34" s="52"/>
      <c r="J34" s="31"/>
      <c r="K34" s="31" t="s">
        <v>18</v>
      </c>
      <c r="L34" s="31">
        <f>I26</f>
        <v>8</v>
      </c>
      <c r="M34" s="31"/>
      <c r="N34" s="31"/>
      <c r="O34" s="29"/>
      <c r="P34" s="3"/>
    </row>
    <row r="35" spans="1:16" ht="15">
      <c r="A35" s="97" t="s">
        <v>159</v>
      </c>
      <c r="B35" s="143">
        <v>3390.36</v>
      </c>
      <c r="C35" s="78">
        <v>25</v>
      </c>
      <c r="D35" s="78">
        <v>12</v>
      </c>
      <c r="E35" s="78">
        <v>13</v>
      </c>
      <c r="F35" s="156"/>
      <c r="G35" s="47">
        <f>SUM(C35/B35*100)</f>
        <v>0.7373848204910393</v>
      </c>
      <c r="H35" s="52"/>
      <c r="J35" s="31"/>
      <c r="K35" s="31" t="s">
        <v>108</v>
      </c>
      <c r="L35" s="31">
        <f>C37</f>
        <v>85</v>
      </c>
      <c r="M35" s="31"/>
      <c r="N35" s="31"/>
      <c r="O35" s="29"/>
      <c r="P35" s="3"/>
    </row>
    <row r="36" spans="1:15" ht="15" thickBot="1">
      <c r="A36" s="74" t="s">
        <v>23</v>
      </c>
      <c r="B36" s="144">
        <v>1129.91</v>
      </c>
      <c r="C36" s="79">
        <v>11</v>
      </c>
      <c r="D36" s="79">
        <v>5</v>
      </c>
      <c r="E36" s="79">
        <v>6</v>
      </c>
      <c r="F36" s="160"/>
      <c r="G36" s="161">
        <f>SUM(C36/B36*100)</f>
        <v>0.973528865130851</v>
      </c>
      <c r="H36" s="52"/>
      <c r="J36" s="31"/>
      <c r="M36" s="31"/>
      <c r="N36" s="31"/>
      <c r="O36" s="31"/>
    </row>
    <row r="37" spans="1:15" ht="16.5" thickBot="1" thickTop="1">
      <c r="A37" s="146" t="s">
        <v>7</v>
      </c>
      <c r="B37" s="131">
        <f>SUM(B34:B36)</f>
        <v>11062.75</v>
      </c>
      <c r="C37" s="80">
        <f>SUM(C34:C36)</f>
        <v>85</v>
      </c>
      <c r="D37" s="80">
        <f>SUM(D34:D36)</f>
        <v>41</v>
      </c>
      <c r="E37" s="80">
        <f>SUM(E34:E36)</f>
        <v>44</v>
      </c>
      <c r="F37" s="81"/>
      <c r="G37" s="196">
        <f>SUM(C37/B37*100)</f>
        <v>0.768344218209758</v>
      </c>
      <c r="H37" s="94"/>
      <c r="I37" s="28"/>
      <c r="J37" s="28"/>
      <c r="K37" s="28"/>
      <c r="L37" s="28"/>
      <c r="M37" s="28"/>
      <c r="N37" s="28"/>
      <c r="O37" s="29"/>
    </row>
    <row r="38" spans="1:16" ht="15.75" thickTop="1">
      <c r="A38" s="29"/>
      <c r="B38" s="92"/>
      <c r="C38" s="92"/>
      <c r="D38" s="92"/>
      <c r="E38" s="28"/>
      <c r="F38" s="28"/>
      <c r="G38" s="28"/>
      <c r="H38" s="93"/>
      <c r="I38" s="28"/>
      <c r="J38" s="28"/>
      <c r="K38" s="28"/>
      <c r="L38" s="28"/>
      <c r="M38" s="28"/>
      <c r="N38" s="28"/>
      <c r="O38" s="28"/>
      <c r="P38" s="29"/>
    </row>
    <row r="39" spans="1:16" ht="15">
      <c r="A39" s="29"/>
      <c r="B39" s="92"/>
      <c r="C39" s="92"/>
      <c r="D39" s="92"/>
      <c r="E39" s="28"/>
      <c r="F39" s="28"/>
      <c r="G39" s="28"/>
      <c r="H39" s="93"/>
      <c r="I39" s="28"/>
      <c r="J39" s="28"/>
      <c r="K39" s="28"/>
      <c r="L39" s="28"/>
      <c r="M39" s="28"/>
      <c r="N39" s="28"/>
      <c r="O39" s="28"/>
      <c r="P39" s="29"/>
    </row>
    <row r="40" ht="15">
      <c r="P40" s="3"/>
    </row>
    <row r="41" spans="1:13" ht="15.75" thickBot="1">
      <c r="A41" s="3" t="s">
        <v>141</v>
      </c>
      <c r="B41" s="3"/>
      <c r="C41" s="3"/>
      <c r="D41" s="3"/>
      <c r="E41" s="3"/>
      <c r="F41" s="3"/>
      <c r="G41" s="3"/>
      <c r="H41" s="3" t="s">
        <v>140</v>
      </c>
      <c r="I41" s="3"/>
      <c r="J41" s="3"/>
      <c r="K41" s="3"/>
      <c r="L41" s="3"/>
      <c r="M41" s="3"/>
    </row>
    <row r="42" spans="1:17" ht="16.5" thickBot="1" thickTop="1">
      <c r="A42" s="12" t="s">
        <v>14</v>
      </c>
      <c r="B42" s="43" t="s">
        <v>90</v>
      </c>
      <c r="C42" s="32" t="s">
        <v>0</v>
      </c>
      <c r="D42" s="32" t="s">
        <v>1</v>
      </c>
      <c r="E42" s="147" t="s">
        <v>138</v>
      </c>
      <c r="F42" s="129"/>
      <c r="G42" s="148"/>
      <c r="H42" s="149" t="s">
        <v>139</v>
      </c>
      <c r="I42" s="152"/>
      <c r="J42" s="147" t="s">
        <v>90</v>
      </c>
      <c r="K42" s="13"/>
      <c r="L42" s="32" t="s">
        <v>0</v>
      </c>
      <c r="M42" s="129" t="s">
        <v>137</v>
      </c>
      <c r="N42" s="153"/>
      <c r="O42" s="25" t="s">
        <v>138</v>
      </c>
      <c r="P42" s="44"/>
      <c r="Q42" s="45"/>
    </row>
    <row r="43" spans="1:17" ht="15" thickTop="1">
      <c r="A43" s="35"/>
      <c r="B43" s="179"/>
      <c r="C43" s="120"/>
      <c r="D43" s="120"/>
      <c r="E43" s="20"/>
      <c r="F43" s="39"/>
      <c r="G43" s="150"/>
      <c r="H43" s="200" t="s">
        <v>35</v>
      </c>
      <c r="I43" s="38"/>
      <c r="J43" s="15"/>
      <c r="K43" s="14">
        <v>3</v>
      </c>
      <c r="L43" s="9">
        <v>2</v>
      </c>
      <c r="M43" s="20"/>
      <c r="N43" s="201">
        <v>1</v>
      </c>
      <c r="O43" s="38" t="s">
        <v>187</v>
      </c>
      <c r="P43" s="38"/>
      <c r="Q43" s="21"/>
    </row>
    <row r="44" spans="1:17" ht="14.25">
      <c r="A44" s="42"/>
      <c r="B44" s="120"/>
      <c r="C44" s="120"/>
      <c r="D44" s="120"/>
      <c r="E44" s="20"/>
      <c r="F44" s="38"/>
      <c r="G44" s="21"/>
      <c r="H44" s="115" t="s">
        <v>182</v>
      </c>
      <c r="I44" s="38"/>
      <c r="J44" s="20"/>
      <c r="K44" s="14">
        <v>5</v>
      </c>
      <c r="L44" s="9">
        <v>2</v>
      </c>
      <c r="M44" s="20"/>
      <c r="N44" s="14">
        <v>3</v>
      </c>
      <c r="O44" s="38" t="s">
        <v>187</v>
      </c>
      <c r="P44" s="38"/>
      <c r="Q44" s="21"/>
    </row>
    <row r="45" spans="1:17" ht="14.25">
      <c r="A45" s="42"/>
      <c r="B45" s="120"/>
      <c r="C45" s="120"/>
      <c r="D45" s="120"/>
      <c r="E45" s="20"/>
      <c r="F45" s="38"/>
      <c r="G45" s="21"/>
      <c r="H45" s="245" t="s">
        <v>183</v>
      </c>
      <c r="I45" s="246"/>
      <c r="J45" s="247"/>
      <c r="K45" s="248">
        <v>4</v>
      </c>
      <c r="L45" s="249">
        <v>2</v>
      </c>
      <c r="M45" s="247"/>
      <c r="N45" s="248">
        <v>2</v>
      </c>
      <c r="O45" s="250" t="s">
        <v>103</v>
      </c>
      <c r="P45" s="246"/>
      <c r="Q45" s="256"/>
    </row>
    <row r="46" spans="1:17" ht="14.25">
      <c r="A46" s="115"/>
      <c r="B46" s="119"/>
      <c r="C46" s="119"/>
      <c r="D46" s="119"/>
      <c r="E46" s="16"/>
      <c r="F46" s="113"/>
      <c r="G46" s="95"/>
      <c r="H46" s="115" t="s">
        <v>184</v>
      </c>
      <c r="I46" s="113"/>
      <c r="J46" s="16"/>
      <c r="K46" s="114">
        <v>8</v>
      </c>
      <c r="L46" s="4">
        <v>3</v>
      </c>
      <c r="M46" s="16"/>
      <c r="N46" s="114">
        <v>5</v>
      </c>
      <c r="O46" s="38" t="s">
        <v>187</v>
      </c>
      <c r="P46" s="113"/>
      <c r="Q46" s="95"/>
    </row>
    <row r="47" spans="1:17" ht="14.25">
      <c r="A47" s="42"/>
      <c r="B47" s="197"/>
      <c r="C47" s="119"/>
      <c r="D47" s="119"/>
      <c r="E47" s="16"/>
      <c r="F47" s="113"/>
      <c r="G47" s="95"/>
      <c r="H47" s="245" t="s">
        <v>185</v>
      </c>
      <c r="I47" s="251"/>
      <c r="J47" s="252"/>
      <c r="K47" s="253">
        <v>4</v>
      </c>
      <c r="L47" s="254">
        <v>2</v>
      </c>
      <c r="M47" s="252"/>
      <c r="N47" s="253">
        <v>2</v>
      </c>
      <c r="O47" s="255" t="s">
        <v>88</v>
      </c>
      <c r="P47" s="251"/>
      <c r="Q47" s="257"/>
    </row>
    <row r="48" spans="1:17" ht="15" thickBot="1">
      <c r="A48" s="42"/>
      <c r="B48" s="180"/>
      <c r="C48" s="162"/>
      <c r="D48" s="162"/>
      <c r="E48" s="69"/>
      <c r="F48" s="151"/>
      <c r="G48" s="112"/>
      <c r="H48" s="244" t="s">
        <v>188</v>
      </c>
      <c r="I48" s="151"/>
      <c r="J48" s="69"/>
      <c r="K48" s="110">
        <v>69</v>
      </c>
      <c r="L48" s="111">
        <v>34</v>
      </c>
      <c r="M48" s="69"/>
      <c r="N48" s="68">
        <v>35</v>
      </c>
      <c r="O48" s="203" t="s">
        <v>187</v>
      </c>
      <c r="P48" s="31"/>
      <c r="Q48" s="112"/>
    </row>
    <row r="49" spans="1:17" ht="16.5" thickBot="1" thickTop="1">
      <c r="A49" s="146" t="s">
        <v>7</v>
      </c>
      <c r="B49" s="32">
        <f>SUM(B43:B48)</f>
        <v>0</v>
      </c>
      <c r="C49" s="32">
        <f>SUM(C43:C48)</f>
        <v>0</v>
      </c>
      <c r="D49" s="32">
        <f>SUM(D43:D48)</f>
        <v>0</v>
      </c>
      <c r="E49" s="34"/>
      <c r="F49" s="34"/>
      <c r="G49" s="34"/>
      <c r="H49" s="28"/>
      <c r="I49" s="41" t="s">
        <v>7</v>
      </c>
      <c r="J49" s="17"/>
      <c r="K49" s="25">
        <f>SUM(K43:K48)</f>
        <v>93</v>
      </c>
      <c r="L49" s="13">
        <f>SUM(L43:L48)</f>
        <v>45</v>
      </c>
      <c r="M49" s="17"/>
      <c r="N49" s="148">
        <f>SUM(N43:N48)</f>
        <v>48</v>
      </c>
      <c r="O49" s="34"/>
      <c r="P49" s="34"/>
      <c r="Q49" s="40"/>
    </row>
    <row r="50" ht="13.5" thickTop="1"/>
    <row r="53" spans="11:14" ht="12.75">
      <c r="K53" s="55"/>
      <c r="L53" s="55"/>
      <c r="M53" s="55"/>
      <c r="N53" s="55"/>
    </row>
    <row r="196" spans="1:17" ht="12.75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</row>
    <row r="299" spans="1:17" ht="15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</row>
    <row r="300" spans="1:17" ht="15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</row>
    <row r="301" spans="1:17" ht="15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</row>
    <row r="302" spans="1:17" ht="15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</row>
    <row r="303" spans="1:17" ht="15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</row>
  </sheetData>
  <sheetProtection/>
  <printOptions/>
  <pageMargins left="1.1811023622047245" right="0.3937007874015748" top="0.3937007874015748" bottom="0.3937007874015748" header="0.31496062992125984" footer="0.31496062992125984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6"/>
  <sheetViews>
    <sheetView zoomScale="83" zoomScaleNormal="83" zoomScalePageLayoutView="0" workbookViewId="0" topLeftCell="A118">
      <selection activeCell="F174" sqref="F174"/>
    </sheetView>
  </sheetViews>
  <sheetFormatPr defaultColWidth="9.140625" defaultRowHeight="12.75"/>
  <cols>
    <col min="2" max="2" width="11.57421875" style="0" customWidth="1"/>
    <col min="3" max="3" width="13.421875" style="0" customWidth="1"/>
    <col min="4" max="5" width="10.8515625" style="0" customWidth="1"/>
    <col min="6" max="6" width="11.140625" style="0" customWidth="1"/>
    <col min="7" max="7" width="6.28125" style="0" customWidth="1"/>
    <col min="8" max="8" width="5.7109375" style="0" customWidth="1"/>
    <col min="9" max="9" width="12.00390625" style="0" customWidth="1"/>
    <col min="10" max="10" width="11.421875" style="0" customWidth="1"/>
    <col min="11" max="11" width="6.421875" style="0" customWidth="1"/>
    <col min="12" max="12" width="6.00390625" style="0" customWidth="1"/>
    <col min="13" max="13" width="8.140625" style="0" customWidth="1"/>
    <col min="14" max="14" width="5.57421875" style="0" customWidth="1"/>
    <col min="15" max="15" width="5.7109375" style="0" customWidth="1"/>
    <col min="16" max="16" width="9.8515625" style="0" customWidth="1"/>
    <col min="17" max="18" width="5.7109375" style="0" customWidth="1"/>
    <col min="19" max="19" width="1.421875" style="0" customWidth="1"/>
  </cols>
  <sheetData>
    <row r="1" spans="1:19" ht="26.25">
      <c r="A1" s="229" t="s">
        <v>163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</row>
    <row r="2" spans="1:19" ht="26.25">
      <c r="A2" s="229" t="s">
        <v>177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</row>
    <row r="3" spans="1:19" ht="20.2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</row>
    <row r="4" ht="20.25" customHeight="1" thickBot="1">
      <c r="A4" s="168" t="s">
        <v>172</v>
      </c>
    </row>
    <row r="5" spans="1:19" ht="15.75" thickTop="1">
      <c r="A5" s="33" t="s">
        <v>25</v>
      </c>
      <c r="B5" s="58"/>
      <c r="C5" s="7" t="s">
        <v>171</v>
      </c>
      <c r="D5" s="7" t="s">
        <v>90</v>
      </c>
      <c r="E5" s="7" t="s">
        <v>134</v>
      </c>
      <c r="F5" s="7" t="s">
        <v>4</v>
      </c>
      <c r="G5" s="7" t="s">
        <v>0</v>
      </c>
      <c r="H5" s="7" t="s">
        <v>1</v>
      </c>
      <c r="I5" s="11" t="s">
        <v>170</v>
      </c>
      <c r="J5" s="7" t="s">
        <v>5</v>
      </c>
      <c r="K5" s="7" t="s">
        <v>0</v>
      </c>
      <c r="L5" s="7" t="s">
        <v>1</v>
      </c>
      <c r="M5" s="7" t="s">
        <v>6</v>
      </c>
      <c r="N5" s="7" t="s">
        <v>0</v>
      </c>
      <c r="O5" s="7" t="s">
        <v>1</v>
      </c>
      <c r="P5" s="205" t="s">
        <v>28</v>
      </c>
      <c r="Q5" s="7" t="s">
        <v>0</v>
      </c>
      <c r="R5" s="11" t="s">
        <v>1</v>
      </c>
      <c r="S5" s="26"/>
    </row>
    <row r="6" spans="1:19" ht="15.75" thickBot="1">
      <c r="A6" s="56"/>
      <c r="B6" s="57"/>
      <c r="C6" s="10" t="s">
        <v>168</v>
      </c>
      <c r="D6" s="10" t="s">
        <v>115</v>
      </c>
      <c r="E6" s="10" t="s">
        <v>121</v>
      </c>
      <c r="F6" s="10" t="s">
        <v>3</v>
      </c>
      <c r="G6" s="10"/>
      <c r="H6" s="10"/>
      <c r="I6" s="37" t="s">
        <v>169</v>
      </c>
      <c r="J6" s="10"/>
      <c r="K6" s="10"/>
      <c r="L6" s="10"/>
      <c r="M6" s="10"/>
      <c r="N6" s="10"/>
      <c r="O6" s="10"/>
      <c r="P6" s="206" t="s">
        <v>29</v>
      </c>
      <c r="Q6" s="10"/>
      <c r="R6" s="70"/>
      <c r="S6" s="26"/>
    </row>
    <row r="7" spans="1:19" ht="15" thickTop="1">
      <c r="A7" s="59" t="s">
        <v>38</v>
      </c>
      <c r="B7" s="60"/>
      <c r="C7" s="88">
        <f>SUM('Distretto A'!B6:B17)</f>
        <v>3462.7999999999997</v>
      </c>
      <c r="D7" s="88">
        <f>'Distretto A'!C28</f>
        <v>506</v>
      </c>
      <c r="E7" s="88">
        <f>'Distretto A'!D28</f>
        <v>255</v>
      </c>
      <c r="F7" s="162">
        <f>'Distretto A'!E28</f>
        <v>94</v>
      </c>
      <c r="G7" s="162">
        <f>'Distretto A'!F28</f>
        <v>45</v>
      </c>
      <c r="H7" s="162">
        <f>'Distretto A'!G28</f>
        <v>49</v>
      </c>
      <c r="I7" s="100">
        <f>SUM(F7/C7*100)</f>
        <v>2.714566246967772</v>
      </c>
      <c r="J7" s="162">
        <f>'Distretto A'!I28</f>
        <v>9</v>
      </c>
      <c r="K7" s="162">
        <f>'Distretto A'!J28</f>
        <v>3</v>
      </c>
      <c r="L7" s="162">
        <f>'Distretto A'!K28</f>
        <v>6</v>
      </c>
      <c r="M7" s="88">
        <f>'Distretto A'!L28</f>
        <v>0</v>
      </c>
      <c r="N7" s="163">
        <f>'Distretto A'!M28</f>
        <v>0</v>
      </c>
      <c r="O7" s="162">
        <f>'Distretto A'!N28</f>
        <v>0</v>
      </c>
      <c r="P7" s="207">
        <f>'Distretto A'!O28</f>
        <v>85</v>
      </c>
      <c r="Q7" s="162">
        <f>'Distretto A'!P28</f>
        <v>42</v>
      </c>
      <c r="R7" s="99">
        <f>'Distretto A'!Q28</f>
        <v>43</v>
      </c>
      <c r="S7" s="30"/>
    </row>
    <row r="8" spans="1:19" ht="15" thickBot="1">
      <c r="A8" s="61"/>
      <c r="B8" s="62"/>
      <c r="C8" s="89"/>
      <c r="D8" s="89"/>
      <c r="E8" s="89"/>
      <c r="F8" s="89"/>
      <c r="G8" s="89"/>
      <c r="H8" s="89"/>
      <c r="I8" s="101"/>
      <c r="J8" s="89"/>
      <c r="K8" s="89"/>
      <c r="L8" s="89"/>
      <c r="M8" s="164"/>
      <c r="N8" s="165"/>
      <c r="O8" s="89"/>
      <c r="P8" s="208"/>
      <c r="Q8" s="89"/>
      <c r="R8" s="166"/>
      <c r="S8" s="30"/>
    </row>
    <row r="9" spans="1:19" ht="14.25">
      <c r="A9" s="63" t="s">
        <v>39</v>
      </c>
      <c r="B9" s="60"/>
      <c r="C9" s="88">
        <f>SUM('Distreto B'!B6:B17)</f>
        <v>3007.8999999999996</v>
      </c>
      <c r="D9" s="88">
        <f>'Distreto B'!C21</f>
        <v>573</v>
      </c>
      <c r="E9" s="88">
        <f>'Distreto B'!D21</f>
        <v>178</v>
      </c>
      <c r="F9" s="162">
        <f>'Distreto B'!E21</f>
        <v>123</v>
      </c>
      <c r="G9" s="162">
        <f>'Distreto B'!F21</f>
        <v>52</v>
      </c>
      <c r="H9" s="162">
        <f>'Distreto B'!G21</f>
        <v>71</v>
      </c>
      <c r="I9" s="102">
        <f>SUM(F9/C9*100)</f>
        <v>4.089231689883308</v>
      </c>
      <c r="J9" s="162">
        <f>'Distreto B'!I21</f>
        <v>1</v>
      </c>
      <c r="K9" s="162">
        <f>'Distreto B'!J21</f>
        <v>1</v>
      </c>
      <c r="L9" s="162">
        <f>'Distreto B'!K21</f>
        <v>0</v>
      </c>
      <c r="M9" s="88">
        <f>'Distreto B'!L21</f>
        <v>0</v>
      </c>
      <c r="N9" s="163">
        <f>'Distreto B'!M21</f>
        <v>0</v>
      </c>
      <c r="O9" s="162">
        <f>'Distreto B'!N21</f>
        <v>0</v>
      </c>
      <c r="P9" s="207">
        <f>'Distreto B'!O21</f>
        <v>122</v>
      </c>
      <c r="Q9" s="162">
        <f>'Distreto B'!P21</f>
        <v>51</v>
      </c>
      <c r="R9" s="99">
        <f>'Distreto B'!Q21</f>
        <v>71</v>
      </c>
      <c r="S9" s="30"/>
    </row>
    <row r="10" spans="1:19" ht="15" thickBot="1">
      <c r="A10" s="61" t="s">
        <v>26</v>
      </c>
      <c r="B10" s="62"/>
      <c r="C10" s="89"/>
      <c r="D10" s="89"/>
      <c r="E10" s="89"/>
      <c r="F10" s="89"/>
      <c r="G10" s="89"/>
      <c r="H10" s="89"/>
      <c r="I10" s="101"/>
      <c r="J10" s="89"/>
      <c r="K10" s="89"/>
      <c r="L10" s="89"/>
      <c r="M10" s="164"/>
      <c r="N10" s="165"/>
      <c r="O10" s="89"/>
      <c r="P10" s="208"/>
      <c r="Q10" s="89"/>
      <c r="R10" s="166"/>
      <c r="S10" s="30"/>
    </row>
    <row r="11" spans="1:19" ht="14.25">
      <c r="A11" s="63" t="s">
        <v>40</v>
      </c>
      <c r="B11" s="60"/>
      <c r="C11" s="88">
        <f>SUM('Distretto C'!B6:B20,'Distretto C'!B27)</f>
        <v>5648.320000000001</v>
      </c>
      <c r="D11" s="88">
        <f>'Distretto C'!C28</f>
        <v>292</v>
      </c>
      <c r="E11" s="88">
        <f>'Distretto C'!D28</f>
        <v>50</v>
      </c>
      <c r="F11" s="162">
        <f>'Distretto C'!E28</f>
        <v>31</v>
      </c>
      <c r="G11" s="162">
        <f>'Distretto C'!F28</f>
        <v>18</v>
      </c>
      <c r="H11" s="162">
        <f>'Distretto C'!G28</f>
        <v>13</v>
      </c>
      <c r="I11" s="102">
        <f>SUM(F11/C11*100)</f>
        <v>0.5488357600135969</v>
      </c>
      <c r="J11" s="162">
        <f>'Distretto C'!I28</f>
        <v>11</v>
      </c>
      <c r="K11" s="162">
        <f>'Distretto C'!J28</f>
        <v>6</v>
      </c>
      <c r="L11" s="162">
        <f>'Distretto C'!K28</f>
        <v>5</v>
      </c>
      <c r="M11" s="88">
        <f>'Distretto C'!L28</f>
        <v>0</v>
      </c>
      <c r="N11" s="163">
        <f>'Distretto C'!M28</f>
        <v>0</v>
      </c>
      <c r="O11" s="162">
        <f>'Distretto C'!N28</f>
        <v>0</v>
      </c>
      <c r="P11" s="207">
        <f>'Distretto C'!O28</f>
        <v>20</v>
      </c>
      <c r="Q11" s="162">
        <f>'Distretto C'!P28</f>
        <v>12</v>
      </c>
      <c r="R11" s="99">
        <f>'Distretto C'!Q28</f>
        <v>8</v>
      </c>
      <c r="S11" s="30"/>
    </row>
    <row r="12" spans="1:19" ht="15" thickBot="1">
      <c r="A12" s="61" t="s">
        <v>20</v>
      </c>
      <c r="B12" s="62"/>
      <c r="C12" s="89"/>
      <c r="D12" s="89"/>
      <c r="E12" s="89"/>
      <c r="F12" s="89"/>
      <c r="G12" s="89"/>
      <c r="H12" s="89"/>
      <c r="I12" s="101"/>
      <c r="J12" s="89"/>
      <c r="K12" s="89"/>
      <c r="L12" s="89"/>
      <c r="M12" s="164"/>
      <c r="N12" s="165"/>
      <c r="O12" s="89"/>
      <c r="P12" s="208"/>
      <c r="Q12" s="89"/>
      <c r="R12" s="166"/>
      <c r="S12" s="30"/>
    </row>
    <row r="13" spans="1:19" ht="14.25">
      <c r="A13" s="63" t="s">
        <v>91</v>
      </c>
      <c r="B13" s="60"/>
      <c r="C13" s="88">
        <f>SUM('Distretto D'!B6:B15)</f>
        <v>3276.2</v>
      </c>
      <c r="D13" s="88">
        <f>'Distretto D'!C19</f>
        <v>148</v>
      </c>
      <c r="E13" s="88">
        <f>'Distretto D'!D19</f>
        <v>65</v>
      </c>
      <c r="F13" s="162">
        <f>'Distretto D'!E19</f>
        <v>48</v>
      </c>
      <c r="G13" s="162">
        <f>'Distretto D'!F19</f>
        <v>18</v>
      </c>
      <c r="H13" s="162">
        <f>'Distretto D'!G19</f>
        <v>30</v>
      </c>
      <c r="I13" s="102">
        <f>SUM(F13/C13*100)</f>
        <v>1.4651120200231977</v>
      </c>
      <c r="J13" s="162">
        <f>'Distretto D'!I19</f>
        <v>7</v>
      </c>
      <c r="K13" s="162">
        <f>'Distretto D'!J19</f>
        <v>2</v>
      </c>
      <c r="L13" s="162">
        <f>'Distretto D'!K19</f>
        <v>5</v>
      </c>
      <c r="M13" s="162">
        <f>'Distretto D'!L19</f>
        <v>0</v>
      </c>
      <c r="N13" s="163">
        <f>'Distretto D'!M19</f>
        <v>0</v>
      </c>
      <c r="O13" s="162">
        <f>'Distretto D'!N19</f>
        <v>0</v>
      </c>
      <c r="P13" s="207">
        <f>'Distretto D'!O19</f>
        <v>41</v>
      </c>
      <c r="Q13" s="162">
        <f>'Distretto D'!P19</f>
        <v>16</v>
      </c>
      <c r="R13" s="99">
        <f>'Distretto D'!Q19</f>
        <v>25</v>
      </c>
      <c r="S13" s="30"/>
    </row>
    <row r="14" spans="1:19" ht="15" thickBot="1">
      <c r="A14" s="61" t="s">
        <v>27</v>
      </c>
      <c r="B14" s="62"/>
      <c r="C14" s="89"/>
      <c r="D14" s="89"/>
      <c r="E14" s="89"/>
      <c r="F14" s="89"/>
      <c r="G14" s="89"/>
      <c r="H14" s="89"/>
      <c r="I14" s="101"/>
      <c r="J14" s="89"/>
      <c r="K14" s="89"/>
      <c r="L14" s="89"/>
      <c r="M14" s="89"/>
      <c r="N14" s="165"/>
      <c r="O14" s="89"/>
      <c r="P14" s="208"/>
      <c r="Q14" s="89"/>
      <c r="R14" s="166"/>
      <c r="S14" s="30"/>
    </row>
    <row r="15" spans="1:19" ht="14.25">
      <c r="A15" s="63" t="s">
        <v>92</v>
      </c>
      <c r="B15" s="60"/>
      <c r="C15" s="88">
        <f>SUM('Distretto E'!B6:B20)</f>
        <v>4994.499999999999</v>
      </c>
      <c r="D15" s="88">
        <f>'Distretto E'!C26</f>
        <v>90</v>
      </c>
      <c r="E15" s="88">
        <f>'Distretto E'!D26</f>
        <v>30</v>
      </c>
      <c r="F15" s="162">
        <f>'Distretto E'!E26</f>
        <v>0</v>
      </c>
      <c r="G15" s="162">
        <f>'Distretto E'!F26</f>
        <v>0</v>
      </c>
      <c r="H15" s="162">
        <f>'Distretto E'!G26</f>
        <v>0</v>
      </c>
      <c r="I15" s="102">
        <f>SUM(F15/C15*100)</f>
        <v>0</v>
      </c>
      <c r="J15" s="162">
        <f>'Distretto E'!I26</f>
        <v>8</v>
      </c>
      <c r="K15" s="162">
        <f>'Distretto E'!J26</f>
        <v>4</v>
      </c>
      <c r="L15" s="162">
        <f>'Distretto E'!K26</f>
        <v>4</v>
      </c>
      <c r="M15" s="162">
        <f>'Distretto E'!L26</f>
        <v>0</v>
      </c>
      <c r="N15" s="163">
        <f>'Distretto E'!M26</f>
        <v>0</v>
      </c>
      <c r="O15" s="162">
        <f>'Distretto E'!N26</f>
        <v>0</v>
      </c>
      <c r="P15" s="207">
        <f>'Distretto E'!O26</f>
        <v>-8</v>
      </c>
      <c r="Q15" s="162">
        <f>'Distretto E'!P26</f>
        <v>-4</v>
      </c>
      <c r="R15" s="99">
        <f>'Distretto E'!Q26</f>
        <v>-4</v>
      </c>
      <c r="S15" s="30"/>
    </row>
    <row r="16" spans="1:19" ht="15" thickBot="1">
      <c r="A16" s="66" t="s">
        <v>50</v>
      </c>
      <c r="B16" s="67"/>
      <c r="C16" s="90"/>
      <c r="D16" s="90"/>
      <c r="E16" s="90"/>
      <c r="F16" s="90"/>
      <c r="G16" s="90"/>
      <c r="H16" s="90"/>
      <c r="I16" s="103"/>
      <c r="J16" s="90"/>
      <c r="K16" s="90"/>
      <c r="L16" s="90"/>
      <c r="M16" s="90"/>
      <c r="N16" s="104"/>
      <c r="O16" s="90"/>
      <c r="P16" s="209"/>
      <c r="Q16" s="90"/>
      <c r="R16" s="105"/>
      <c r="S16" s="30"/>
    </row>
    <row r="17" spans="1:19" ht="16.5" thickBot="1" thickTop="1">
      <c r="A17" s="64"/>
      <c r="B17" s="65" t="s">
        <v>7</v>
      </c>
      <c r="C17" s="91">
        <f aca="true" t="shared" si="0" ref="C17:H17">SUM(C7:C16)</f>
        <v>20389.72</v>
      </c>
      <c r="D17" s="91">
        <f t="shared" si="0"/>
        <v>1609</v>
      </c>
      <c r="E17" s="91">
        <f t="shared" si="0"/>
        <v>578</v>
      </c>
      <c r="F17" s="91">
        <f t="shared" si="0"/>
        <v>296</v>
      </c>
      <c r="G17" s="10">
        <f t="shared" si="0"/>
        <v>133</v>
      </c>
      <c r="H17" s="10">
        <f t="shared" si="0"/>
        <v>163</v>
      </c>
      <c r="I17" s="155">
        <f>SUM(I7:I16)/5</f>
        <v>1.7635491433775747</v>
      </c>
      <c r="J17" s="10">
        <f aca="true" t="shared" si="1" ref="J17:O17">SUM(J7:J16)</f>
        <v>36</v>
      </c>
      <c r="K17" s="10">
        <f t="shared" si="1"/>
        <v>16</v>
      </c>
      <c r="L17" s="10">
        <f t="shared" si="1"/>
        <v>20</v>
      </c>
      <c r="M17" s="91">
        <f t="shared" si="1"/>
        <v>0</v>
      </c>
      <c r="N17" s="167">
        <f t="shared" si="1"/>
        <v>0</v>
      </c>
      <c r="O17" s="10">
        <f t="shared" si="1"/>
        <v>0</v>
      </c>
      <c r="P17" s="210">
        <f>SUM(P7:P16)</f>
        <v>260</v>
      </c>
      <c r="Q17" s="10">
        <f>SUM(Q7:Q16)</f>
        <v>117</v>
      </c>
      <c r="R17" s="37">
        <f>SUM(R7:R16)</f>
        <v>143</v>
      </c>
      <c r="S17" s="26"/>
    </row>
    <row r="18" spans="1:19" ht="15" thickTop="1">
      <c r="A18" s="50"/>
      <c r="B18" s="51"/>
      <c r="C18" s="31"/>
      <c r="D18" s="31"/>
      <c r="E18" s="31"/>
      <c r="F18" s="31"/>
      <c r="G18" s="31"/>
      <c r="H18" s="31"/>
      <c r="I18" s="52"/>
      <c r="J18" s="31"/>
      <c r="K18" s="31"/>
      <c r="L18" s="31"/>
      <c r="M18" s="31"/>
      <c r="N18" s="31"/>
      <c r="O18" s="53"/>
      <c r="P18" s="31"/>
      <c r="Q18" s="31"/>
      <c r="R18" s="31"/>
      <c r="S18" s="31"/>
    </row>
    <row r="19" spans="1:19" ht="14.25">
      <c r="A19" s="50"/>
      <c r="B19" s="51"/>
      <c r="C19" s="31"/>
      <c r="D19" s="31"/>
      <c r="E19" s="31"/>
      <c r="F19" s="31"/>
      <c r="G19" s="31"/>
      <c r="H19" s="31"/>
      <c r="I19" s="52"/>
      <c r="J19" s="31"/>
      <c r="K19" s="31"/>
      <c r="L19" s="31"/>
      <c r="M19" s="31"/>
      <c r="N19" s="31"/>
      <c r="O19" s="53"/>
      <c r="P19" s="31"/>
      <c r="Q19" s="31"/>
      <c r="R19" s="31"/>
      <c r="S19" s="31"/>
    </row>
    <row r="20" spans="1:19" ht="26.25" thickBot="1">
      <c r="A20" s="169" t="s">
        <v>173</v>
      </c>
      <c r="B20" s="51"/>
      <c r="C20" s="31"/>
      <c r="D20" s="31"/>
      <c r="E20" s="31"/>
      <c r="F20" s="31"/>
      <c r="G20" s="31"/>
      <c r="H20" s="31"/>
      <c r="I20" s="52"/>
      <c r="J20" s="31"/>
      <c r="K20" s="31"/>
      <c r="L20" s="31"/>
      <c r="M20" s="31"/>
      <c r="N20" s="31"/>
      <c r="O20" s="53"/>
      <c r="P20" s="31"/>
      <c r="Q20" s="31"/>
      <c r="R20" s="31"/>
      <c r="S20" s="31"/>
    </row>
    <row r="21" spans="1:18" ht="15.75" thickTop="1">
      <c r="A21" s="33" t="s">
        <v>25</v>
      </c>
      <c r="B21" s="58"/>
      <c r="C21" s="7" t="s">
        <v>124</v>
      </c>
      <c r="D21" s="205" t="s">
        <v>2</v>
      </c>
      <c r="E21" s="7" t="s">
        <v>0</v>
      </c>
      <c r="F21" s="7" t="s">
        <v>1</v>
      </c>
      <c r="G21" s="221" t="s">
        <v>122</v>
      </c>
      <c r="H21" s="222"/>
      <c r="I21" s="7" t="s">
        <v>16</v>
      </c>
      <c r="J21" s="7" t="s">
        <v>0</v>
      </c>
      <c r="K21" s="7" t="s">
        <v>1</v>
      </c>
      <c r="L21" s="221" t="s">
        <v>17</v>
      </c>
      <c r="M21" s="222"/>
      <c r="N21" s="11" t="s">
        <v>0</v>
      </c>
      <c r="O21" s="8" t="s">
        <v>1</v>
      </c>
      <c r="P21" s="27"/>
      <c r="Q21" s="27"/>
      <c r="R21" s="31"/>
    </row>
    <row r="22" spans="1:18" ht="15.75" thickBot="1">
      <c r="A22" s="56"/>
      <c r="B22" s="57"/>
      <c r="C22" s="10" t="s">
        <v>176</v>
      </c>
      <c r="D22" s="206" t="s">
        <v>109</v>
      </c>
      <c r="E22" s="10"/>
      <c r="F22" s="23"/>
      <c r="G22" s="223"/>
      <c r="H22" s="224"/>
      <c r="I22" s="23"/>
      <c r="J22" s="23"/>
      <c r="K22" s="23"/>
      <c r="L22" s="223"/>
      <c r="M22" s="224"/>
      <c r="N22" s="70"/>
      <c r="O22" s="24"/>
      <c r="P22" s="28"/>
      <c r="R22" s="31"/>
    </row>
    <row r="23" spans="1:18" ht="15" thickTop="1">
      <c r="A23" s="59" t="s">
        <v>38</v>
      </c>
      <c r="B23" s="60"/>
      <c r="C23" s="88">
        <f>'Distretto A'!B38</f>
        <v>11148.85</v>
      </c>
      <c r="D23" s="207">
        <f>'Distretto A'!C38</f>
        <v>152</v>
      </c>
      <c r="E23" s="162">
        <f>'Distretto A'!D38</f>
        <v>75</v>
      </c>
      <c r="F23" s="162">
        <f>'Distretto A'!E38</f>
        <v>77</v>
      </c>
      <c r="G23" s="217">
        <f>'Distretto A'!G38</f>
        <v>1.3633693161178058</v>
      </c>
      <c r="H23" s="218"/>
      <c r="I23" s="162">
        <f>'Distretto A'!$C$48</f>
        <v>0</v>
      </c>
      <c r="J23" s="162">
        <f>'Distretto A'!C48</f>
        <v>0</v>
      </c>
      <c r="K23" s="162">
        <f>'Distretto A'!D48</f>
        <v>0</v>
      </c>
      <c r="L23" s="232">
        <f>'Distretto A'!K48</f>
        <v>67</v>
      </c>
      <c r="M23" s="233"/>
      <c r="N23" s="99">
        <f>'Distretto A'!L48</f>
        <v>33</v>
      </c>
      <c r="O23" s="188">
        <f>'Distretto A'!M48</f>
        <v>34</v>
      </c>
      <c r="P23" s="106"/>
      <c r="R23" s="31"/>
    </row>
    <row r="24" spans="1:18" ht="15" thickBot="1">
      <c r="A24" s="61"/>
      <c r="B24" s="62"/>
      <c r="C24" s="89"/>
      <c r="D24" s="208"/>
      <c r="E24" s="89"/>
      <c r="F24" s="89"/>
      <c r="G24" s="219"/>
      <c r="H24" s="220"/>
      <c r="I24" s="89"/>
      <c r="J24" s="89"/>
      <c r="K24" s="89"/>
      <c r="L24" s="234"/>
      <c r="M24" s="235"/>
      <c r="N24" s="166"/>
      <c r="O24" s="176"/>
      <c r="P24" s="106"/>
      <c r="R24" s="2"/>
    </row>
    <row r="25" spans="1:18" ht="14.25">
      <c r="A25" s="63" t="s">
        <v>39</v>
      </c>
      <c r="B25" s="60"/>
      <c r="C25" s="88">
        <f>'Distreto B'!B32</f>
        <v>4319.24</v>
      </c>
      <c r="D25" s="207">
        <f>'Distreto B'!C32</f>
        <v>115</v>
      </c>
      <c r="E25" s="162">
        <f>'Distreto B'!D32</f>
        <v>50</v>
      </c>
      <c r="F25" s="162">
        <f>'Distreto B'!E32</f>
        <v>65</v>
      </c>
      <c r="G25" s="227">
        <f>'Distreto B'!G32</f>
        <v>2.6625054407719877</v>
      </c>
      <c r="H25" s="228"/>
      <c r="I25" s="162">
        <f>'Distreto B'!B47</f>
        <v>43</v>
      </c>
      <c r="J25" s="162">
        <f>'Distreto B'!C47</f>
        <v>19</v>
      </c>
      <c r="K25" s="162">
        <f>'Distreto B'!D47</f>
        <v>24</v>
      </c>
      <c r="L25" s="242">
        <f>'Distreto B'!K47</f>
        <v>36</v>
      </c>
      <c r="M25" s="243"/>
      <c r="N25" s="99">
        <f>'Distreto B'!L47</f>
        <v>18</v>
      </c>
      <c r="O25" s="175">
        <f>'Distreto B'!M47</f>
        <v>18</v>
      </c>
      <c r="P25" s="106"/>
      <c r="R25" s="2"/>
    </row>
    <row r="26" spans="1:18" ht="15" thickBot="1">
      <c r="A26" s="61" t="s">
        <v>26</v>
      </c>
      <c r="B26" s="62"/>
      <c r="C26" s="89"/>
      <c r="D26" s="208"/>
      <c r="E26" s="89"/>
      <c r="F26" s="89"/>
      <c r="G26" s="219"/>
      <c r="H26" s="220"/>
      <c r="I26" s="89"/>
      <c r="J26" s="89"/>
      <c r="K26" s="89"/>
      <c r="L26" s="234"/>
      <c r="M26" s="235"/>
      <c r="N26" s="166"/>
      <c r="O26" s="176"/>
      <c r="P26" s="106"/>
      <c r="R26" s="2"/>
    </row>
    <row r="27" spans="1:18" ht="14.25">
      <c r="A27" s="63" t="s">
        <v>40</v>
      </c>
      <c r="B27" s="60"/>
      <c r="C27" s="88">
        <f>'Distretto C'!B38</f>
        <v>7852.96</v>
      </c>
      <c r="D27" s="207">
        <f>'Distretto C'!C38</f>
        <v>95</v>
      </c>
      <c r="E27" s="162">
        <f>'Distretto C'!D38</f>
        <v>48</v>
      </c>
      <c r="F27" s="162">
        <f>'Distretto C'!E38</f>
        <v>47</v>
      </c>
      <c r="G27" s="227">
        <f>'Distretto C'!G38</f>
        <v>1.2097349279762026</v>
      </c>
      <c r="H27" s="228"/>
      <c r="I27" s="162">
        <f>'Distretto C'!B50</f>
        <v>6</v>
      </c>
      <c r="J27" s="162">
        <f>'Distretto C'!C50</f>
        <v>4</v>
      </c>
      <c r="K27" s="162">
        <f>'Distretto C'!D50</f>
        <v>2</v>
      </c>
      <c r="L27" s="242">
        <f>'Distretto C'!K50</f>
        <v>81</v>
      </c>
      <c r="M27" s="243"/>
      <c r="N27" s="99">
        <f>'Distretto C'!L50</f>
        <v>40</v>
      </c>
      <c r="O27" s="175">
        <f>'Distretto C'!N50</f>
        <v>41</v>
      </c>
      <c r="P27" s="106"/>
      <c r="Q27" s="107"/>
      <c r="R27" s="2"/>
    </row>
    <row r="28" spans="1:18" ht="15" thickBot="1">
      <c r="A28" s="61" t="s">
        <v>20</v>
      </c>
      <c r="B28" s="62"/>
      <c r="C28" s="89"/>
      <c r="D28" s="208"/>
      <c r="E28" s="89"/>
      <c r="F28" s="89"/>
      <c r="G28" s="219"/>
      <c r="H28" s="220"/>
      <c r="I28" s="89"/>
      <c r="J28" s="89"/>
      <c r="K28" s="89"/>
      <c r="L28" s="234"/>
      <c r="M28" s="235"/>
      <c r="N28" s="166"/>
      <c r="O28" s="176"/>
      <c r="P28" s="106"/>
      <c r="Q28" s="107"/>
      <c r="R28" s="2"/>
    </row>
    <row r="29" spans="1:18" ht="14.25">
      <c r="A29" s="63" t="s">
        <v>91</v>
      </c>
      <c r="B29" s="60"/>
      <c r="C29" s="88">
        <f>'Distretto D'!B30</f>
        <v>5589.62</v>
      </c>
      <c r="D29" s="207">
        <f>'Distretto D'!C30</f>
        <v>80</v>
      </c>
      <c r="E29" s="162">
        <f>'Distretto D'!D30</f>
        <v>35</v>
      </c>
      <c r="F29" s="162">
        <f>'Distretto D'!E30</f>
        <v>45</v>
      </c>
      <c r="G29" s="227">
        <f>'Distretto D'!G30</f>
        <v>1.4312243050511484</v>
      </c>
      <c r="H29" s="228"/>
      <c r="I29" s="162">
        <f>'Distretto D'!B40</f>
        <v>0</v>
      </c>
      <c r="J29" s="162">
        <f>'Distretto D'!C40</f>
        <v>0</v>
      </c>
      <c r="K29" s="162">
        <f>'Distretto D'!D40</f>
        <v>0</v>
      </c>
      <c r="L29" s="236">
        <f>'Distretto D'!K40</f>
        <v>39</v>
      </c>
      <c r="M29" s="237"/>
      <c r="N29" s="99">
        <f>'Distretto D'!L40</f>
        <v>19</v>
      </c>
      <c r="O29" s="175">
        <f>'Distretto D'!M40</f>
        <v>20</v>
      </c>
      <c r="P29" s="106"/>
      <c r="Q29" s="107"/>
      <c r="R29" s="2"/>
    </row>
    <row r="30" spans="1:18" ht="15" thickBot="1">
      <c r="A30" s="61" t="s">
        <v>27</v>
      </c>
      <c r="B30" s="62"/>
      <c r="C30" s="89"/>
      <c r="D30" s="208"/>
      <c r="E30" s="89"/>
      <c r="F30" s="89"/>
      <c r="G30" s="219"/>
      <c r="H30" s="220"/>
      <c r="I30" s="89"/>
      <c r="J30" s="89"/>
      <c r="K30" s="89"/>
      <c r="L30" s="230"/>
      <c r="M30" s="231"/>
      <c r="N30" s="166"/>
      <c r="O30" s="176"/>
      <c r="P30" s="106"/>
      <c r="Q30" s="107"/>
      <c r="R30" s="2"/>
    </row>
    <row r="31" spans="1:18" ht="14.25">
      <c r="A31" s="63" t="s">
        <v>92</v>
      </c>
      <c r="B31" s="60"/>
      <c r="C31" s="88">
        <f>'Distretto E'!B37</f>
        <v>11062.75</v>
      </c>
      <c r="D31" s="207">
        <f>'Distretto E'!C37</f>
        <v>85</v>
      </c>
      <c r="E31" s="162">
        <f>'Distretto E'!D37</f>
        <v>41</v>
      </c>
      <c r="F31" s="162">
        <f>'Distretto E'!E37</f>
        <v>44</v>
      </c>
      <c r="G31" s="227">
        <f>'Distretto E'!G37</f>
        <v>0.768344218209758</v>
      </c>
      <c r="H31" s="228"/>
      <c r="I31" s="162">
        <f>'Distretto E'!B49</f>
        <v>0</v>
      </c>
      <c r="J31" s="162">
        <f>'Distretto E'!C49</f>
        <v>0</v>
      </c>
      <c r="K31" s="162">
        <f>'Distretto E'!D49</f>
        <v>0</v>
      </c>
      <c r="L31" s="236">
        <f>'Distretto E'!K49</f>
        <v>93</v>
      </c>
      <c r="M31" s="237"/>
      <c r="N31" s="171">
        <f>'Distretto E'!L49</f>
        <v>45</v>
      </c>
      <c r="O31" s="177">
        <f>'Distretto E'!M49</f>
        <v>0</v>
      </c>
      <c r="P31" s="106"/>
      <c r="Q31" s="107"/>
      <c r="R31" s="76"/>
    </row>
    <row r="32" spans="1:18" ht="15" thickBot="1">
      <c r="A32" s="66" t="s">
        <v>50</v>
      </c>
      <c r="B32" s="67"/>
      <c r="C32" s="90"/>
      <c r="D32" s="209"/>
      <c r="E32" s="90"/>
      <c r="F32" s="90"/>
      <c r="G32" s="215"/>
      <c r="H32" s="216"/>
      <c r="I32" s="90"/>
      <c r="J32" s="90"/>
      <c r="K32" s="90"/>
      <c r="L32" s="238"/>
      <c r="M32" s="239"/>
      <c r="N32" s="105"/>
      <c r="O32" s="178"/>
      <c r="P32" s="53"/>
      <c r="Q32" s="31"/>
      <c r="R32" s="76"/>
    </row>
    <row r="33" spans="1:18" ht="16.5" thickBot="1" thickTop="1">
      <c r="A33" s="2"/>
      <c r="B33" s="2"/>
      <c r="C33" s="194">
        <f>SUM(C23:C32)</f>
        <v>39973.42</v>
      </c>
      <c r="D33" s="211">
        <f>SUM(D23:D32)</f>
        <v>527</v>
      </c>
      <c r="E33" s="170">
        <f>SUM(E23:E32)</f>
        <v>249</v>
      </c>
      <c r="F33" s="170">
        <f>SUM(F23:F32)</f>
        <v>278</v>
      </c>
      <c r="G33" s="225">
        <f>SUM(G23:H32)/5</f>
        <v>1.4870356416253805</v>
      </c>
      <c r="H33" s="226"/>
      <c r="I33" s="173">
        <f>SUM(I23:I32)</f>
        <v>49</v>
      </c>
      <c r="J33" s="173">
        <f>SUM(J23:J32)</f>
        <v>23</v>
      </c>
      <c r="K33" s="173">
        <f>SUM(K23:K32)</f>
        <v>26</v>
      </c>
      <c r="L33" s="240">
        <f>SUM(L23:M32)</f>
        <v>316</v>
      </c>
      <c r="M33" s="241"/>
      <c r="N33" s="173">
        <f>SUM(N23:N32)</f>
        <v>155</v>
      </c>
      <c r="O33" s="173">
        <f>SUM(O23:O32)</f>
        <v>113</v>
      </c>
      <c r="P33" s="108"/>
      <c r="Q33" s="109"/>
      <c r="R33" s="27"/>
    </row>
    <row r="34" spans="1:18" ht="15.75" thickTop="1">
      <c r="A34" s="2"/>
      <c r="B34" s="2"/>
      <c r="C34" s="212"/>
      <c r="D34" s="213"/>
      <c r="E34" s="108"/>
      <c r="F34" s="108"/>
      <c r="G34" s="214"/>
      <c r="H34" s="214"/>
      <c r="I34" s="27"/>
      <c r="J34" s="27"/>
      <c r="K34" s="27"/>
      <c r="L34" s="108"/>
      <c r="M34" s="27"/>
      <c r="N34" s="27"/>
      <c r="O34" s="27"/>
      <c r="P34" s="108"/>
      <c r="Q34" s="109"/>
      <c r="R34" s="27"/>
    </row>
    <row r="35" spans="1:18" ht="15">
      <c r="A35" s="2"/>
      <c r="B35" s="2"/>
      <c r="C35" s="212"/>
      <c r="D35" s="213"/>
      <c r="E35" s="108"/>
      <c r="F35" s="108"/>
      <c r="G35" s="214"/>
      <c r="H35" s="214"/>
      <c r="I35" s="27"/>
      <c r="J35" s="27"/>
      <c r="K35" s="27"/>
      <c r="L35" s="108"/>
      <c r="M35" s="27"/>
      <c r="N35" s="27"/>
      <c r="O35" s="27"/>
      <c r="P35" s="108"/>
      <c r="Q35" s="109"/>
      <c r="R35" s="27"/>
    </row>
    <row r="36" spans="1:19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31"/>
      <c r="R36" s="31"/>
      <c r="S36" s="31"/>
    </row>
    <row r="37" spans="1:19" ht="14.25">
      <c r="A37" s="31"/>
      <c r="B37" s="84"/>
      <c r="C37" s="85"/>
      <c r="D37" s="85"/>
      <c r="E37" s="85"/>
      <c r="F37" s="31"/>
      <c r="G37" s="29"/>
      <c r="H37" s="29"/>
      <c r="I37" s="29"/>
      <c r="J37" s="86"/>
      <c r="K37" s="87"/>
      <c r="L37" s="2"/>
      <c r="M37" s="2"/>
      <c r="N37" s="2"/>
      <c r="O37" s="2"/>
      <c r="P37" s="2"/>
      <c r="Q37" s="2"/>
      <c r="R37" s="2"/>
      <c r="S37" s="2"/>
    </row>
    <row r="38" spans="1:19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4" spans="3:7" ht="12.75">
      <c r="C44" t="s">
        <v>33</v>
      </c>
      <c r="D44" t="s">
        <v>34</v>
      </c>
      <c r="E44" t="s">
        <v>35</v>
      </c>
      <c r="F44" t="s">
        <v>36</v>
      </c>
      <c r="G44" t="s">
        <v>37</v>
      </c>
    </row>
    <row r="45" spans="2:7" ht="12.75">
      <c r="B45" t="s">
        <v>30</v>
      </c>
      <c r="C45">
        <f>$F$7</f>
        <v>94</v>
      </c>
      <c r="D45">
        <f>$F$9</f>
        <v>123</v>
      </c>
      <c r="E45">
        <f>$F$11</f>
        <v>31</v>
      </c>
      <c r="F45">
        <f>$F$13</f>
        <v>48</v>
      </c>
      <c r="G45">
        <f>$F$15</f>
        <v>0</v>
      </c>
    </row>
    <row r="46" spans="2:16" ht="12.75">
      <c r="B46" t="s">
        <v>108</v>
      </c>
      <c r="C46">
        <f>'Distretto A'!C38</f>
        <v>152</v>
      </c>
      <c r="D46">
        <f>'Distreto B'!C32</f>
        <v>115</v>
      </c>
      <c r="E46">
        <f>'Distretto C'!C38</f>
        <v>95</v>
      </c>
      <c r="F46">
        <f>'Distretto D'!C30</f>
        <v>80</v>
      </c>
      <c r="G46">
        <f>'Distretto E'!C37</f>
        <v>85</v>
      </c>
      <c r="O46" t="s">
        <v>30</v>
      </c>
      <c r="P46">
        <f>$F$17</f>
        <v>296</v>
      </c>
    </row>
    <row r="47" spans="15:16" ht="12.75">
      <c r="O47" t="s">
        <v>108</v>
      </c>
      <c r="P47" s="189">
        <v>527</v>
      </c>
    </row>
    <row r="84" ht="12.75">
      <c r="N84" s="71"/>
    </row>
    <row r="85" spans="2:15" ht="12.75">
      <c r="B85" t="s">
        <v>41</v>
      </c>
      <c r="C85" t="s">
        <v>42</v>
      </c>
      <c r="D85" t="s">
        <v>43</v>
      </c>
      <c r="E85" t="s">
        <v>44</v>
      </c>
      <c r="F85" t="s">
        <v>45</v>
      </c>
      <c r="G85" t="s">
        <v>46</v>
      </c>
      <c r="H85" t="s">
        <v>51</v>
      </c>
      <c r="I85" t="s">
        <v>94</v>
      </c>
      <c r="J85" t="s">
        <v>106</v>
      </c>
      <c r="K85" t="s">
        <v>107</v>
      </c>
      <c r="L85" t="s">
        <v>114</v>
      </c>
      <c r="M85" t="s">
        <v>120</v>
      </c>
      <c r="N85" s="71" t="s">
        <v>174</v>
      </c>
      <c r="O85" s="71" t="s">
        <v>186</v>
      </c>
    </row>
    <row r="86" spans="1:15" ht="12.75">
      <c r="A86" t="s">
        <v>33</v>
      </c>
      <c r="B86" s="121">
        <v>438</v>
      </c>
      <c r="C86" s="121">
        <v>506</v>
      </c>
      <c r="D86" s="121">
        <v>332</v>
      </c>
      <c r="E86" s="121">
        <v>309</v>
      </c>
      <c r="F86" s="121">
        <v>246</v>
      </c>
      <c r="G86" s="121">
        <v>321</v>
      </c>
      <c r="H86" s="121">
        <v>376</v>
      </c>
      <c r="I86" s="121">
        <v>352</v>
      </c>
      <c r="J86" s="121">
        <v>562</v>
      </c>
      <c r="K86" s="121">
        <v>490</v>
      </c>
      <c r="L86" s="121">
        <v>526</v>
      </c>
      <c r="M86" s="121">
        <v>521</v>
      </c>
      <c r="N86" s="121">
        <v>318</v>
      </c>
      <c r="O86" s="121">
        <v>152</v>
      </c>
    </row>
    <row r="87" spans="1:15" ht="12.75">
      <c r="A87" t="s">
        <v>34</v>
      </c>
      <c r="B87" s="121">
        <v>41</v>
      </c>
      <c r="C87" s="121">
        <v>85</v>
      </c>
      <c r="D87" s="121">
        <v>76</v>
      </c>
      <c r="E87" s="121">
        <v>46</v>
      </c>
      <c r="F87" s="121">
        <v>8</v>
      </c>
      <c r="G87" s="121">
        <v>66</v>
      </c>
      <c r="H87" s="121">
        <v>73</v>
      </c>
      <c r="I87" s="121">
        <v>139</v>
      </c>
      <c r="J87" s="121">
        <v>180</v>
      </c>
      <c r="K87" s="121">
        <v>106</v>
      </c>
      <c r="L87" s="121">
        <v>164</v>
      </c>
      <c r="M87" s="121">
        <v>182</v>
      </c>
      <c r="N87" s="121">
        <v>126</v>
      </c>
      <c r="O87" s="121">
        <v>115</v>
      </c>
    </row>
    <row r="88" spans="1:15" ht="12.75">
      <c r="A88" t="s">
        <v>35</v>
      </c>
      <c r="B88" s="121">
        <v>198</v>
      </c>
      <c r="C88" s="121">
        <v>304</v>
      </c>
      <c r="D88" s="121">
        <v>318</v>
      </c>
      <c r="E88" s="121">
        <v>351</v>
      </c>
      <c r="F88" s="121">
        <v>272</v>
      </c>
      <c r="G88" s="121">
        <v>243</v>
      </c>
      <c r="H88" s="121">
        <v>234</v>
      </c>
      <c r="I88" s="121">
        <v>276</v>
      </c>
      <c r="J88" s="121">
        <v>201</v>
      </c>
      <c r="K88" s="121">
        <v>197</v>
      </c>
      <c r="L88" s="121">
        <v>0</v>
      </c>
      <c r="M88" s="121">
        <v>0</v>
      </c>
      <c r="N88" s="121">
        <v>51</v>
      </c>
      <c r="O88" s="121">
        <v>95</v>
      </c>
    </row>
    <row r="89" spans="1:15" ht="12.75">
      <c r="A89" t="s">
        <v>36</v>
      </c>
      <c r="B89" s="121">
        <v>255</v>
      </c>
      <c r="C89" s="121">
        <v>287</v>
      </c>
      <c r="D89" s="121">
        <v>236</v>
      </c>
      <c r="E89" s="121">
        <v>235</v>
      </c>
      <c r="F89" s="121">
        <v>153</v>
      </c>
      <c r="G89" s="121">
        <v>145</v>
      </c>
      <c r="H89" s="121">
        <v>154</v>
      </c>
      <c r="I89" s="121">
        <v>200</v>
      </c>
      <c r="J89" s="121">
        <v>229</v>
      </c>
      <c r="K89" s="121">
        <v>180</v>
      </c>
      <c r="L89" s="121">
        <v>149</v>
      </c>
      <c r="M89" s="121">
        <v>114</v>
      </c>
      <c r="N89" s="121">
        <v>17</v>
      </c>
      <c r="O89" s="121">
        <v>80</v>
      </c>
    </row>
    <row r="90" spans="1:15" ht="12.75">
      <c r="A90" t="s">
        <v>37</v>
      </c>
      <c r="B90" s="121">
        <v>114</v>
      </c>
      <c r="C90" s="121">
        <v>178</v>
      </c>
      <c r="D90" s="121">
        <v>205</v>
      </c>
      <c r="E90" s="121">
        <v>171</v>
      </c>
      <c r="F90" s="121">
        <v>121</v>
      </c>
      <c r="G90" s="121">
        <v>80</v>
      </c>
      <c r="H90" s="121">
        <v>128</v>
      </c>
      <c r="I90" s="121">
        <v>141</v>
      </c>
      <c r="J90" s="121">
        <v>39</v>
      </c>
      <c r="K90" s="121">
        <v>0</v>
      </c>
      <c r="L90" s="121">
        <v>12</v>
      </c>
      <c r="M90" s="121">
        <v>30</v>
      </c>
      <c r="N90" s="121">
        <v>75</v>
      </c>
      <c r="O90" s="121">
        <v>85</v>
      </c>
    </row>
    <row r="124" ht="12.75">
      <c r="A124" s="29"/>
    </row>
    <row r="135" spans="2:15" ht="12.75">
      <c r="B135" t="s">
        <v>41</v>
      </c>
      <c r="C135" t="s">
        <v>42</v>
      </c>
      <c r="D135" t="s">
        <v>43</v>
      </c>
      <c r="E135" t="s">
        <v>44</v>
      </c>
      <c r="F135" t="s">
        <v>45</v>
      </c>
      <c r="G135" t="s">
        <v>46</v>
      </c>
      <c r="H135" t="s">
        <v>51</v>
      </c>
      <c r="I135" t="s">
        <v>94</v>
      </c>
      <c r="J135" t="s">
        <v>106</v>
      </c>
      <c r="K135" t="s">
        <v>107</v>
      </c>
      <c r="L135" t="s">
        <v>114</v>
      </c>
      <c r="M135" t="s">
        <v>120</v>
      </c>
      <c r="N135" s="71" t="s">
        <v>174</v>
      </c>
      <c r="O135" s="71" t="s">
        <v>186</v>
      </c>
    </row>
    <row r="136" spans="2:15" ht="12.75">
      <c r="B136">
        <v>1046</v>
      </c>
      <c r="C136">
        <v>1360</v>
      </c>
      <c r="D136">
        <v>1185</v>
      </c>
      <c r="E136">
        <v>1112</v>
      </c>
      <c r="F136">
        <v>798</v>
      </c>
      <c r="G136">
        <v>857</v>
      </c>
      <c r="H136">
        <v>965</v>
      </c>
      <c r="I136">
        <v>1108</v>
      </c>
      <c r="J136">
        <v>1211</v>
      </c>
      <c r="K136">
        <v>973</v>
      </c>
      <c r="L136">
        <v>851</v>
      </c>
      <c r="M136">
        <v>847</v>
      </c>
      <c r="N136">
        <v>587</v>
      </c>
      <c r="O136">
        <v>527</v>
      </c>
    </row>
  </sheetData>
  <sheetProtection/>
  <mergeCells count="28">
    <mergeCell ref="L31:M31"/>
    <mergeCell ref="L32:M32"/>
    <mergeCell ref="L33:M33"/>
    <mergeCell ref="L25:M25"/>
    <mergeCell ref="L26:M26"/>
    <mergeCell ref="L27:M27"/>
    <mergeCell ref="L28:M28"/>
    <mergeCell ref="L29:M29"/>
    <mergeCell ref="A1:S1"/>
    <mergeCell ref="A2:S2"/>
    <mergeCell ref="G21:H21"/>
    <mergeCell ref="G22:H22"/>
    <mergeCell ref="G31:H31"/>
    <mergeCell ref="G29:H29"/>
    <mergeCell ref="G30:H30"/>
    <mergeCell ref="L30:M30"/>
    <mergeCell ref="L23:M23"/>
    <mergeCell ref="L24:M24"/>
    <mergeCell ref="G32:H32"/>
    <mergeCell ref="G23:H23"/>
    <mergeCell ref="G24:H24"/>
    <mergeCell ref="L21:M21"/>
    <mergeCell ref="L22:M22"/>
    <mergeCell ref="G33:H33"/>
    <mergeCell ref="G25:H25"/>
    <mergeCell ref="G26:H26"/>
    <mergeCell ref="G27:H27"/>
    <mergeCell ref="G28:H28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90" r:id="rId2"/>
  <ignoredErrors>
    <ignoredError sqref="I1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ATC Centro Servizi</dc:creator>
  <cp:keywords/>
  <dc:description/>
  <cp:lastModifiedBy>UTENTE</cp:lastModifiedBy>
  <cp:lastPrinted>2014-03-24T08:26:12Z</cp:lastPrinted>
  <dcterms:created xsi:type="dcterms:W3CDTF">2001-01-25T14:18:58Z</dcterms:created>
  <dcterms:modified xsi:type="dcterms:W3CDTF">2014-07-02T11:20:57Z</dcterms:modified>
  <cp:category/>
  <cp:version/>
  <cp:contentType/>
  <cp:contentStatus/>
</cp:coreProperties>
</file>